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ucsusa-my.sharepoint.com/personal/kshen_ucs_org/Documents/Documents/blog/2026 05 18 BUILD America 250 Markup/"/>
    </mc:Choice>
  </mc:AlternateContent>
  <xr:revisionPtr revIDLastSave="31" documentId="8_{73B5E475-1722-40F8-9602-3918430ADE2E}" xr6:coauthVersionLast="47" xr6:coauthVersionMax="47" xr10:uidLastSave="{8513C82D-3E14-4BCC-B253-A42074A4096E}"/>
  <workbookProtection workbookAlgorithmName="SHA-512" workbookHashValue="L7jJ1NKCwp/Ls7qUdUzM9k6ZKlpa8YcLO3xT1eEO9I0oLgzoCLZ6MCKzTioZuklc+637y6oxDISf49UwnGXcJw==" workbookSaltValue="jrCo8beUVgfmt3ALCPLELg==" workbookSpinCount="100000" lockStructure="1"/>
  <bookViews>
    <workbookView xWindow="-110" yWindow="-110" windowWidth="19420" windowHeight="10300" xr2:uid="{00000000-000D-0000-FFFF-FFFF00000000}"/>
  </bookViews>
  <sheets>
    <sheet name="BA250 Authorizations" sheetId="5" r:id="rId1"/>
    <sheet name="Summary Pivot" sheetId="7" r:id="rId2"/>
    <sheet name="IIJA Authorizations" sheetId="4" r:id="rId3"/>
  </sheets>
  <definedNames>
    <definedName name="_xlnm.Print_Titles" localSheetId="0">'BA250 Authorizations'!$3:$3</definedName>
    <definedName name="_xlnm.Print_Titles" localSheetId="2">'IIJA Authorizations'!$9:$9</definedName>
  </definedNames>
  <calcPr calcId="191028" iterate="1" iterateCount="1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B37" i="7"/>
  <c r="B31" i="7"/>
  <c r="B32" i="7"/>
  <c r="D32" i="7" s="1"/>
  <c r="B33" i="7"/>
  <c r="D33" i="7" s="1"/>
  <c r="B34" i="7"/>
  <c r="D34" i="7" s="1"/>
  <c r="B35" i="7"/>
  <c r="D35" i="7" s="1"/>
  <c r="E32" i="7"/>
  <c r="E33" i="7"/>
  <c r="E34" i="7"/>
  <c r="E35" i="7"/>
  <c r="E31" i="7"/>
  <c r="E30" i="7"/>
  <c r="E29" i="7"/>
  <c r="X194" i="5"/>
  <c r="X219" i="5"/>
  <c r="X230" i="5"/>
  <c r="X242" i="5"/>
  <c r="V194" i="5"/>
  <c r="V197" i="5"/>
  <c r="V198" i="5"/>
  <c r="V199" i="5"/>
  <c r="V200" i="5"/>
  <c r="V201" i="5"/>
  <c r="V202" i="5"/>
  <c r="V203" i="5"/>
  <c r="V206" i="5"/>
  <c r="V207" i="5"/>
  <c r="V208" i="5"/>
  <c r="V209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31" i="5"/>
  <c r="V232" i="5"/>
  <c r="V234" i="5"/>
  <c r="V235" i="5"/>
  <c r="V236" i="5"/>
  <c r="V240" i="5"/>
  <c r="V241" i="5"/>
  <c r="V242" i="5"/>
  <c r="V243" i="5"/>
  <c r="V245" i="5"/>
  <c r="V246" i="5"/>
  <c r="V247" i="5"/>
  <c r="V248" i="5"/>
  <c r="V253" i="5"/>
  <c r="V254" i="5"/>
  <c r="V255" i="5"/>
  <c r="V256" i="5"/>
  <c r="V258" i="5"/>
  <c r="V191" i="5"/>
  <c r="V189" i="5"/>
  <c r="V188" i="5"/>
  <c r="V182" i="5"/>
  <c r="V181" i="5"/>
  <c r="V179" i="5"/>
  <c r="V167" i="5"/>
  <c r="V168" i="5"/>
  <c r="V169" i="5"/>
  <c r="V170" i="5"/>
  <c r="V171" i="5"/>
  <c r="V172" i="5"/>
  <c r="V173" i="5"/>
  <c r="V174" i="5"/>
  <c r="V175" i="5"/>
  <c r="V176" i="5"/>
  <c r="V166" i="5"/>
  <c r="W174" i="5"/>
  <c r="X144" i="5"/>
  <c r="V112" i="5"/>
  <c r="V109" i="5"/>
  <c r="V113" i="5"/>
  <c r="V136" i="5"/>
  <c r="V137" i="5"/>
  <c r="V146" i="5"/>
  <c r="V147" i="5"/>
  <c r="V151" i="5"/>
  <c r="V154" i="5"/>
  <c r="V156" i="5"/>
  <c r="V158" i="5"/>
  <c r="V161" i="5"/>
  <c r="V93" i="5"/>
  <c r="V92" i="5"/>
  <c r="V33" i="5"/>
  <c r="U33" i="5"/>
  <c r="V24" i="5"/>
  <c r="V30" i="5"/>
  <c r="V31" i="5"/>
  <c r="U243" i="5"/>
  <c r="U217" i="5"/>
  <c r="U221" i="5"/>
  <c r="U223" i="5"/>
  <c r="U225" i="5"/>
  <c r="U215" i="5"/>
  <c r="R189" i="5"/>
  <c r="S189" i="5"/>
  <c r="R190" i="5"/>
  <c r="S190" i="5"/>
  <c r="R198" i="5"/>
  <c r="S198" i="5"/>
  <c r="R199" i="5"/>
  <c r="S199" i="5"/>
  <c r="R200" i="5"/>
  <c r="S200" i="5"/>
  <c r="U231" i="5"/>
  <c r="S23" i="5"/>
  <c r="V23" i="5" s="1"/>
  <c r="U102" i="5"/>
  <c r="U108" i="5"/>
  <c r="U18" i="5"/>
  <c r="U17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101" i="5"/>
  <c r="U103" i="5"/>
  <c r="U105" i="5"/>
  <c r="U106" i="5"/>
  <c r="U107" i="5"/>
  <c r="U109" i="5"/>
  <c r="U110" i="5"/>
  <c r="U112" i="5"/>
  <c r="U113" i="5"/>
  <c r="U114" i="5"/>
  <c r="U117" i="5"/>
  <c r="U118" i="5"/>
  <c r="U119" i="5"/>
  <c r="U120" i="5"/>
  <c r="U121" i="5"/>
  <c r="U122" i="5"/>
  <c r="U123" i="5"/>
  <c r="U124" i="5"/>
  <c r="U125" i="5"/>
  <c r="U126" i="5"/>
  <c r="U127" i="5"/>
  <c r="U130" i="5"/>
  <c r="U131" i="5"/>
  <c r="U132" i="5"/>
  <c r="U133" i="5"/>
  <c r="U134" i="5"/>
  <c r="U144" i="5"/>
  <c r="U146" i="5"/>
  <c r="U148" i="5"/>
  <c r="U149" i="5"/>
  <c r="U145" i="5"/>
  <c r="U147" i="5"/>
  <c r="U150" i="5"/>
  <c r="U151" i="5"/>
  <c r="U152" i="5"/>
  <c r="U153" i="5"/>
  <c r="U154" i="5"/>
  <c r="U155" i="5"/>
  <c r="U156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88" i="5"/>
  <c r="U189" i="5"/>
  <c r="U190" i="5"/>
  <c r="U67" i="5"/>
  <c r="U191" i="5"/>
  <c r="U193" i="5"/>
  <c r="U194" i="5"/>
  <c r="U196" i="5"/>
  <c r="U197" i="5"/>
  <c r="U198" i="5"/>
  <c r="U199" i="5"/>
  <c r="U200" i="5"/>
  <c r="U201" i="5"/>
  <c r="U203" i="5"/>
  <c r="U218" i="5"/>
  <c r="U219" i="5"/>
  <c r="U214" i="5"/>
  <c r="U216" i="5"/>
  <c r="U220" i="5"/>
  <c r="U222" i="5"/>
  <c r="U226" i="5"/>
  <c r="U227" i="5"/>
  <c r="U224" i="5"/>
  <c r="U228" i="5"/>
  <c r="U230" i="5"/>
  <c r="U232" i="5"/>
  <c r="U240" i="5"/>
  <c r="U242" i="5"/>
  <c r="U8" i="5"/>
  <c r="U9" i="5"/>
  <c r="U11" i="5"/>
  <c r="U14" i="5"/>
  <c r="U15" i="5"/>
  <c r="U16" i="5"/>
  <c r="U19" i="5"/>
  <c r="U20" i="5"/>
  <c r="U21" i="5"/>
  <c r="U24" i="5"/>
  <c r="U25" i="5"/>
  <c r="U26" i="5"/>
  <c r="U27" i="5"/>
  <c r="U28" i="5"/>
  <c r="U31" i="5"/>
  <c r="U34" i="5"/>
  <c r="U36" i="5"/>
  <c r="U41" i="5"/>
  <c r="U42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Q10" i="5"/>
  <c r="O10" i="5"/>
  <c r="M10" i="5"/>
  <c r="K10" i="5"/>
  <c r="I10" i="5"/>
  <c r="S206" i="5"/>
  <c r="R158" i="5"/>
  <c r="R159" i="5"/>
  <c r="S159" i="5"/>
  <c r="V159" i="5" s="1"/>
  <c r="R160" i="5"/>
  <c r="S160" i="5"/>
  <c r="V160" i="5" s="1"/>
  <c r="R161" i="5"/>
  <c r="S155" i="5"/>
  <c r="V155" i="5" s="1"/>
  <c r="R155" i="5"/>
  <c r="S104" i="5"/>
  <c r="S131" i="5"/>
  <c r="V131" i="5" s="1"/>
  <c r="S132" i="5"/>
  <c r="V132" i="5" s="1"/>
  <c r="S133" i="5"/>
  <c r="V133" i="5" s="1"/>
  <c r="S134" i="5"/>
  <c r="V134" i="5" s="1"/>
  <c r="S105" i="5"/>
  <c r="V105" i="5" s="1"/>
  <c r="S123" i="5"/>
  <c r="V123" i="5" s="1"/>
  <c r="R123" i="5"/>
  <c r="R105" i="5"/>
  <c r="R134" i="5"/>
  <c r="R131" i="5"/>
  <c r="R126" i="5"/>
  <c r="S126" i="5" s="1"/>
  <c r="V126" i="5" s="1"/>
  <c r="R127" i="5"/>
  <c r="R130" i="5"/>
  <c r="R132" i="5"/>
  <c r="R133" i="5"/>
  <c r="S102" i="5"/>
  <c r="V102" i="5" s="1"/>
  <c r="S107" i="5"/>
  <c r="V107" i="5" s="1"/>
  <c r="S108" i="5"/>
  <c r="V108" i="5" s="1"/>
  <c r="S53" i="5"/>
  <c r="R53" i="5"/>
  <c r="S100" i="5"/>
  <c r="V100" i="5" s="1"/>
  <c r="R27" i="5"/>
  <c r="R52" i="5"/>
  <c r="R49" i="5"/>
  <c r="R26" i="5"/>
  <c r="R55" i="5"/>
  <c r="R65" i="5"/>
  <c r="R73" i="5"/>
  <c r="R77" i="5"/>
  <c r="R89" i="5"/>
  <c r="S27" i="5"/>
  <c r="V27" i="5" s="1"/>
  <c r="S52" i="5"/>
  <c r="V52" i="5" s="1"/>
  <c r="S49" i="5"/>
  <c r="V49" i="5" s="1"/>
  <c r="S26" i="5"/>
  <c r="V26" i="5" s="1"/>
  <c r="S55" i="5"/>
  <c r="V55" i="5" s="1"/>
  <c r="S65" i="5"/>
  <c r="V65" i="5" s="1"/>
  <c r="S73" i="5"/>
  <c r="V73" i="5" s="1"/>
  <c r="S77" i="5"/>
  <c r="V77" i="5" s="1"/>
  <c r="S89" i="5"/>
  <c r="V89" i="5" s="1"/>
  <c r="S44" i="5"/>
  <c r="V44" i="5" s="1"/>
  <c r="S43" i="5"/>
  <c r="V43" i="5" s="1"/>
  <c r="Q40" i="5"/>
  <c r="O40" i="5"/>
  <c r="M40" i="5"/>
  <c r="K40" i="5"/>
  <c r="I40" i="5"/>
  <c r="S38" i="5"/>
  <c r="V38" i="5" s="1"/>
  <c r="S39" i="5"/>
  <c r="V39" i="5" s="1"/>
  <c r="S41" i="5"/>
  <c r="V41" i="5" s="1"/>
  <c r="S42" i="5"/>
  <c r="V42" i="5" s="1"/>
  <c r="S12" i="5"/>
  <c r="V12" i="5" s="1"/>
  <c r="S13" i="5"/>
  <c r="V13" i="5" s="1"/>
  <c r="S14" i="5"/>
  <c r="V14" i="5" s="1"/>
  <c r="S16" i="5"/>
  <c r="V16" i="5" s="1"/>
  <c r="S15" i="5"/>
  <c r="V15" i="5" s="1"/>
  <c r="S17" i="5"/>
  <c r="V17" i="5" s="1"/>
  <c r="S18" i="5"/>
  <c r="V18" i="5" s="1"/>
  <c r="S19" i="5"/>
  <c r="V19" i="5" s="1"/>
  <c r="S20" i="5"/>
  <c r="V20" i="5" s="1"/>
  <c r="S34" i="5"/>
  <c r="V34" i="5" s="1"/>
  <c r="S35" i="5"/>
  <c r="V35" i="5" s="1"/>
  <c r="S36" i="5"/>
  <c r="V36" i="5" s="1"/>
  <c r="S37" i="5"/>
  <c r="V37" i="5" s="1"/>
  <c r="S48" i="5"/>
  <c r="V48" i="5" s="1"/>
  <c r="S47" i="5"/>
  <c r="V47" i="5" s="1"/>
  <c r="S21" i="5"/>
  <c r="V21" i="5" s="1"/>
  <c r="S25" i="5"/>
  <c r="S50" i="5"/>
  <c r="V50" i="5" s="1"/>
  <c r="S51" i="5"/>
  <c r="V51" i="5" s="1"/>
  <c r="S32" i="5"/>
  <c r="S54" i="5"/>
  <c r="V54" i="5" s="1"/>
  <c r="S45" i="5"/>
  <c r="V45" i="5" s="1"/>
  <c r="S46" i="5"/>
  <c r="V46" i="5" s="1"/>
  <c r="S56" i="5"/>
  <c r="V56" i="5" s="1"/>
  <c r="S57" i="5"/>
  <c r="V57" i="5" s="1"/>
  <c r="S58" i="5"/>
  <c r="V58" i="5" s="1"/>
  <c r="S60" i="5"/>
  <c r="V60" i="5" s="1"/>
  <c r="S61" i="5"/>
  <c r="V61" i="5" s="1"/>
  <c r="S62" i="5"/>
  <c r="V62" i="5" s="1"/>
  <c r="S63" i="5"/>
  <c r="V63" i="5" s="1"/>
  <c r="S64" i="5"/>
  <c r="V64" i="5" s="1"/>
  <c r="S66" i="5"/>
  <c r="V66" i="5" s="1"/>
  <c r="S69" i="5"/>
  <c r="V69" i="5" s="1"/>
  <c r="S70" i="5"/>
  <c r="S71" i="5"/>
  <c r="V71" i="5" s="1"/>
  <c r="S72" i="5"/>
  <c r="V72" i="5" s="1"/>
  <c r="S74" i="5"/>
  <c r="V74" i="5" s="1"/>
  <c r="S75" i="5"/>
  <c r="V75" i="5" s="1"/>
  <c r="S76" i="5"/>
  <c r="V76" i="5" s="1"/>
  <c r="S78" i="5"/>
  <c r="V78" i="5" s="1"/>
  <c r="S79" i="5"/>
  <c r="V79" i="5" s="1"/>
  <c r="S81" i="5"/>
  <c r="V81" i="5" s="1"/>
  <c r="S82" i="5"/>
  <c r="V82" i="5" s="1"/>
  <c r="S83" i="5"/>
  <c r="V83" i="5" s="1"/>
  <c r="S84" i="5"/>
  <c r="V84" i="5" s="1"/>
  <c r="S80" i="5"/>
  <c r="V80" i="5" s="1"/>
  <c r="S85" i="5"/>
  <c r="V85" i="5" s="1"/>
  <c r="S86" i="5"/>
  <c r="V86" i="5" s="1"/>
  <c r="S87" i="5"/>
  <c r="S88" i="5"/>
  <c r="V88" i="5" s="1"/>
  <c r="S28" i="5"/>
  <c r="S29" i="5"/>
  <c r="S90" i="5"/>
  <c r="V90" i="5" s="1"/>
  <c r="S94" i="5"/>
  <c r="V94" i="5" s="1"/>
  <c r="S193" i="5"/>
  <c r="S194" i="5"/>
  <c r="S196" i="5"/>
  <c r="S197" i="5"/>
  <c r="S201" i="5"/>
  <c r="S202" i="5"/>
  <c r="S22" i="5"/>
  <c r="S188" i="5"/>
  <c r="S230" i="5"/>
  <c r="S232" i="5"/>
  <c r="S203" i="5"/>
  <c r="S205" i="5"/>
  <c r="S218" i="5"/>
  <c r="S219" i="5"/>
  <c r="S214" i="5"/>
  <c r="S216" i="5"/>
  <c r="S220" i="5"/>
  <c r="S222" i="5"/>
  <c r="S226" i="5"/>
  <c r="S227" i="5"/>
  <c r="S224" i="5"/>
  <c r="S228" i="5"/>
  <c r="S175" i="5"/>
  <c r="S166" i="5"/>
  <c r="S168" i="5"/>
  <c r="S170" i="5"/>
  <c r="S171" i="5"/>
  <c r="S173" i="5"/>
  <c r="S177" i="5"/>
  <c r="X177" i="5" s="1"/>
  <c r="S181" i="5"/>
  <c r="S144" i="5"/>
  <c r="V144" i="5" s="1"/>
  <c r="S148" i="5"/>
  <c r="V148" i="5" s="1"/>
  <c r="S149" i="5"/>
  <c r="V149" i="5" s="1"/>
  <c r="S145" i="5"/>
  <c r="V145" i="5" s="1"/>
  <c r="S150" i="5"/>
  <c r="V150" i="5" s="1"/>
  <c r="S152" i="5"/>
  <c r="V152" i="5" s="1"/>
  <c r="S153" i="5"/>
  <c r="V153" i="5" s="1"/>
  <c r="S67" i="5"/>
  <c r="V67" i="5" s="1"/>
  <c r="S191" i="5"/>
  <c r="S240" i="5"/>
  <c r="S241" i="5"/>
  <c r="S242" i="5"/>
  <c r="S101" i="5"/>
  <c r="V101" i="5" s="1"/>
  <c r="S103" i="5"/>
  <c r="V103" i="5" s="1"/>
  <c r="S106" i="5"/>
  <c r="V106" i="5" s="1"/>
  <c r="S110" i="5"/>
  <c r="V110" i="5" s="1"/>
  <c r="S114" i="5"/>
  <c r="V114" i="5" s="1"/>
  <c r="S115" i="5"/>
  <c r="V115" i="5" s="1"/>
  <c r="S116" i="5"/>
  <c r="V116" i="5" s="1"/>
  <c r="S117" i="5"/>
  <c r="V117" i="5" s="1"/>
  <c r="S118" i="5"/>
  <c r="V118" i="5" s="1"/>
  <c r="S119" i="5"/>
  <c r="S120" i="5"/>
  <c r="V120" i="5" s="1"/>
  <c r="S121" i="5"/>
  <c r="V121" i="5" s="1"/>
  <c r="S122" i="5"/>
  <c r="V122" i="5" s="1"/>
  <c r="S124" i="5"/>
  <c r="V124" i="5" s="1"/>
  <c r="S125" i="5"/>
  <c r="V125" i="5" s="1"/>
  <c r="S127" i="5"/>
  <c r="V127" i="5" s="1"/>
  <c r="S128" i="5"/>
  <c r="V128" i="5" s="1"/>
  <c r="S129" i="5"/>
  <c r="V129" i="5" s="1"/>
  <c r="S130" i="5"/>
  <c r="V130" i="5" s="1"/>
  <c r="S111" i="5"/>
  <c r="S138" i="5"/>
  <c r="V138" i="5" s="1"/>
  <c r="S7" i="5"/>
  <c r="V7" i="5" s="1"/>
  <c r="B30" i="7"/>
  <c r="D30" i="7" s="1"/>
  <c r="B29" i="7"/>
  <c r="D29" i="7" s="1"/>
  <c r="C30" i="7"/>
  <c r="C31" i="7"/>
  <c r="C32" i="7"/>
  <c r="C33" i="7"/>
  <c r="C34" i="7"/>
  <c r="C35" i="7"/>
  <c r="C29" i="7"/>
  <c r="R90" i="5"/>
  <c r="R136" i="5"/>
  <c r="R137" i="5"/>
  <c r="R138" i="5"/>
  <c r="R139" i="5"/>
  <c r="R14" i="5"/>
  <c r="R16" i="5"/>
  <c r="R15" i="5"/>
  <c r="R17" i="5"/>
  <c r="R18" i="5"/>
  <c r="R20" i="5"/>
  <c r="R34" i="5"/>
  <c r="R36" i="5"/>
  <c r="R41" i="5"/>
  <c r="R42" i="5"/>
  <c r="R47" i="5"/>
  <c r="R21" i="5"/>
  <c r="R25" i="5"/>
  <c r="R50" i="5"/>
  <c r="R51" i="5"/>
  <c r="R32" i="5"/>
  <c r="R19" i="5"/>
  <c r="R54" i="5"/>
  <c r="R45" i="5"/>
  <c r="R46" i="5"/>
  <c r="R56" i="5"/>
  <c r="R57" i="5"/>
  <c r="R58" i="5"/>
  <c r="R59" i="5"/>
  <c r="R60" i="5"/>
  <c r="R61" i="5"/>
  <c r="R62" i="5"/>
  <c r="R63" i="5"/>
  <c r="R64" i="5"/>
  <c r="R66" i="5"/>
  <c r="R69" i="5"/>
  <c r="R70" i="5"/>
  <c r="R71" i="5"/>
  <c r="R72" i="5"/>
  <c r="R74" i="5"/>
  <c r="R75" i="5"/>
  <c r="X75" i="5" s="1"/>
  <c r="R76" i="5"/>
  <c r="R78" i="5"/>
  <c r="R79" i="5"/>
  <c r="R81" i="5"/>
  <c r="R82" i="5"/>
  <c r="R83" i="5"/>
  <c r="R84" i="5"/>
  <c r="R80" i="5"/>
  <c r="R85" i="5"/>
  <c r="R86" i="5"/>
  <c r="R87" i="5"/>
  <c r="R88" i="5"/>
  <c r="R193" i="5"/>
  <c r="R194" i="5"/>
  <c r="R196" i="5"/>
  <c r="R197" i="5"/>
  <c r="R201" i="5"/>
  <c r="R202" i="5"/>
  <c r="R28" i="5"/>
  <c r="R29" i="5"/>
  <c r="R188" i="5"/>
  <c r="R230" i="5"/>
  <c r="R232" i="5"/>
  <c r="R203" i="5"/>
  <c r="R218" i="5"/>
  <c r="R219" i="5"/>
  <c r="R214" i="5"/>
  <c r="R216" i="5"/>
  <c r="R220" i="5"/>
  <c r="R222" i="5"/>
  <c r="R226" i="5"/>
  <c r="R227" i="5"/>
  <c r="R224" i="5"/>
  <c r="R228" i="5"/>
  <c r="R234" i="5"/>
  <c r="R235" i="5"/>
  <c r="R175" i="5"/>
  <c r="R166" i="5"/>
  <c r="R168" i="5"/>
  <c r="R170" i="5"/>
  <c r="R171" i="5"/>
  <c r="R173" i="5"/>
  <c r="R177" i="5"/>
  <c r="R179" i="5"/>
  <c r="R180" i="5"/>
  <c r="R181" i="5"/>
  <c r="R182" i="5"/>
  <c r="R144" i="5"/>
  <c r="R148" i="5"/>
  <c r="R149" i="5"/>
  <c r="R145" i="5"/>
  <c r="R150" i="5"/>
  <c r="R152" i="5"/>
  <c r="R153" i="5"/>
  <c r="R67" i="5"/>
  <c r="R191" i="5"/>
  <c r="R240" i="5"/>
  <c r="R242" i="5"/>
  <c r="R101" i="5"/>
  <c r="R103" i="5"/>
  <c r="R106" i="5"/>
  <c r="R107" i="5"/>
  <c r="R110" i="5"/>
  <c r="R114" i="5"/>
  <c r="R117" i="5"/>
  <c r="R118" i="5"/>
  <c r="R119" i="5"/>
  <c r="R120" i="5"/>
  <c r="R121" i="5"/>
  <c r="R122" i="5"/>
  <c r="R124" i="5"/>
  <c r="R125" i="5"/>
  <c r="C36" i="7" l="1"/>
  <c r="E36" i="7" s="1"/>
  <c r="B36" i="7"/>
  <c r="D36" i="7" s="1"/>
  <c r="D31" i="7"/>
  <c r="S10" i="5"/>
  <c r="V10" i="5" s="1"/>
  <c r="S139" i="5"/>
  <c r="V139" i="5" s="1"/>
  <c r="S11" i="5"/>
  <c r="V11" i="5" s="1"/>
  <c r="S9" i="5"/>
  <c r="V9" i="5" s="1"/>
  <c r="S8" i="5"/>
  <c r="V8" i="5" s="1"/>
  <c r="S40" i="5"/>
  <c r="V40" i="5" s="1"/>
  <c r="R8" i="5"/>
  <c r="R9" i="5"/>
  <c r="R11" i="5"/>
  <c r="S95" i="5" l="1"/>
  <c r="V95" i="5" s="1"/>
</calcChain>
</file>

<file path=xl/sharedStrings.xml><?xml version="1.0" encoding="utf-8"?>
<sst xmlns="http://schemas.openxmlformats.org/spreadsheetml/2006/main" count="2213" uniqueCount="542">
  <si>
    <t>Notes</t>
  </si>
  <si>
    <t>Freight</t>
  </si>
  <si>
    <t>Authorized Funding</t>
  </si>
  <si>
    <t>Funding Source</t>
  </si>
  <si>
    <t>Funding Type</t>
  </si>
  <si>
    <t>Agency</t>
  </si>
  <si>
    <t>FY 2027</t>
  </si>
  <si>
    <t>FY 2028</t>
  </si>
  <si>
    <t>FY 2029</t>
  </si>
  <si>
    <t>FY 2030</t>
  </si>
  <si>
    <t>FY 2031</t>
  </si>
  <si>
    <t>IIJA Comparison</t>
  </si>
  <si>
    <t>Title 1 - Federal-aid Highways</t>
  </si>
  <si>
    <t>Federal Highway Administration (FHWA)</t>
  </si>
  <si>
    <t>TF</t>
  </si>
  <si>
    <t>CA</t>
  </si>
  <si>
    <t>FHWA</t>
  </si>
  <si>
    <t>Federal-aid Highway Program</t>
  </si>
  <si>
    <t>National Highway Performance Program 1/</t>
  </si>
  <si>
    <t>Surface Transportation Block Grant Program 2/</t>
  </si>
  <si>
    <t xml:space="preserve">Transportation Alternatives (set-aside) </t>
  </si>
  <si>
    <t>Highway Safety Improvement Program 3/ 4/</t>
  </si>
  <si>
    <t>Rail-Highway Grade Crossing Program</t>
  </si>
  <si>
    <t>Safety-Related Activities</t>
  </si>
  <si>
    <t>Congestion Mitigation &amp; Air Quality Improvement Program</t>
  </si>
  <si>
    <t xml:space="preserve">Metropolitan Planning </t>
  </si>
  <si>
    <t xml:space="preserve">National Highway Freight Program </t>
  </si>
  <si>
    <t xml:space="preserve">Carbon Reduction Program </t>
  </si>
  <si>
    <t>Cut</t>
  </si>
  <si>
    <t xml:space="preserve">Promoting Resilient Operations for Transformative, Efficient, and Cost-Saving Transportation (PROTECT) Grants </t>
  </si>
  <si>
    <t xml:space="preserve">TIFIA </t>
  </si>
  <si>
    <t>Federal Lands &amp; Tribal Transportation Programs</t>
  </si>
  <si>
    <t xml:space="preserve">Tribal Transportation Program </t>
  </si>
  <si>
    <t xml:space="preserve">Tribal High Priority Projects Program (set-aside) </t>
  </si>
  <si>
    <t xml:space="preserve">Federal Lands Transportation Program </t>
  </si>
  <si>
    <t>Federal Lands Access Program</t>
  </si>
  <si>
    <t xml:space="preserve">Territorial &amp; Puerto Rico Highway Program </t>
  </si>
  <si>
    <t xml:space="preserve">Nationally Significant Freight &amp; Highway Projects </t>
  </si>
  <si>
    <t>Consolidated</t>
  </si>
  <si>
    <t>GF</t>
  </si>
  <si>
    <t>STA</t>
  </si>
  <si>
    <t>Bridge Program (fka Bridge Investment Program 1/2)</t>
  </si>
  <si>
    <t>Bridge Completion Program (fka Bridge Investment Program 2/2)</t>
  </si>
  <si>
    <t xml:space="preserve">Congestion Relief Program </t>
  </si>
  <si>
    <t>Charging &amp; Fueling Infrastructure Grants</t>
  </si>
  <si>
    <t xml:space="preserve">Reduction of Truck Emissions at Port Facilities </t>
  </si>
  <si>
    <t xml:space="preserve">Nationally Significant Federal Lands and Tribal Projects </t>
  </si>
  <si>
    <t xml:space="preserve">Healthy Streets Program </t>
  </si>
  <si>
    <t xml:space="preserve">Transportation Resilience and Adaptation Centers of Excellence </t>
  </si>
  <si>
    <t>Open Challenge and Research Proposal Pilot Program</t>
  </si>
  <si>
    <t>Research, Technology, &amp; Education</t>
  </si>
  <si>
    <t>Highway Research &amp; Development Program</t>
  </si>
  <si>
    <t xml:space="preserve">Strategic Innovation for Revenue Collection (set-aside) </t>
  </si>
  <si>
    <t>National Motor Vehicle Per-Mile User Fee Pilot (set-aside)</t>
  </si>
  <si>
    <t>Advanced Transportation Technologies &amp; Innovative Mobility Deployment (set-aside)</t>
  </si>
  <si>
    <t xml:space="preserve">Technology &amp; Innovation Deployment Program </t>
  </si>
  <si>
    <t>Accelerated Implementation and Deployment of Pavement Technologies (set-aside)</t>
  </si>
  <si>
    <t>Accelerated Implementation and Deployment of Advanced Digital Construction Management Systems (set-aside)</t>
  </si>
  <si>
    <t>Training &amp; Education</t>
  </si>
  <si>
    <t xml:space="preserve">Intelligent Transportation Systems Program </t>
  </si>
  <si>
    <t xml:space="preserve">University Transportation Centers Program </t>
  </si>
  <si>
    <t xml:space="preserve">Bureau of Transportation Statistics </t>
  </si>
  <si>
    <t xml:space="preserve">Wildlife Crossings Pilot Program </t>
  </si>
  <si>
    <t>Truck Parking Program</t>
  </si>
  <si>
    <t>Prioritization Process Pilot Program</t>
  </si>
  <si>
    <t xml:space="preserve">Reconnecting Communities Pilot Program </t>
  </si>
  <si>
    <t>FHWA Administrative Expenses</t>
  </si>
  <si>
    <t xml:space="preserve">General Operating Expenses and Appalachian Regional Commission </t>
  </si>
  <si>
    <t xml:space="preserve">On-the-Job Training </t>
  </si>
  <si>
    <t xml:space="preserve">Disadvantaged Business Enterprises </t>
  </si>
  <si>
    <t xml:space="preserve">Highway Use Tax Evasion Projects </t>
  </si>
  <si>
    <t xml:space="preserve">Safe Routes to School </t>
  </si>
  <si>
    <t>Construction of Ferry Boats and Ferry Terminal Facilities</t>
  </si>
  <si>
    <t xml:space="preserve">Tribal High Priority Projects Program </t>
  </si>
  <si>
    <t xml:space="preserve">Stopping Threats on Pedestrians </t>
  </si>
  <si>
    <t xml:space="preserve">Appalachian Regional Commission </t>
  </si>
  <si>
    <t>Appalachian Regional Energy Hub Initiative (set-aside)</t>
  </si>
  <si>
    <t xml:space="preserve">Denali Access System Program </t>
  </si>
  <si>
    <t>Invasive Plant Elimination Program</t>
  </si>
  <si>
    <t xml:space="preserve">Pollinator-Friendly Practices on Roadsides and Highway Rights-of-Way Program </t>
  </si>
  <si>
    <t xml:space="preserve">Active Transportation Infrastructure Investment Program </t>
  </si>
  <si>
    <t>Planning and Design Grants (set-aside)</t>
  </si>
  <si>
    <t>Data Integration Pilot Program</t>
  </si>
  <si>
    <t>Emerging Technology Research Pilot Program</t>
  </si>
  <si>
    <t>Transportation Access Pilot Program</t>
  </si>
  <si>
    <t>Bureau of Indian Affairs Road Maintenance Program</t>
  </si>
  <si>
    <t xml:space="preserve">Safe Streets and Roads for All </t>
  </si>
  <si>
    <t>Statutory Emergency Relief (not in bill)</t>
  </si>
  <si>
    <t>FHWA Total 5/</t>
  </si>
  <si>
    <t>Mandatory Contract Authority</t>
  </si>
  <si>
    <t>Discretionary, Subject to Appropriations</t>
  </si>
  <si>
    <t>Division J Advance Appropriations</t>
  </si>
  <si>
    <t>FHWA Total</t>
  </si>
  <si>
    <t>FHWA Obligation Limitation</t>
  </si>
  <si>
    <t>1/ Includes amount exempt from obligation limitation.</t>
  </si>
  <si>
    <t>2/ Amount includes Transportation Alternatives.</t>
  </si>
  <si>
    <t>3/ Amount excludes Railway-Highway Grade Crossings Program.</t>
  </si>
  <si>
    <t>4/ Amount excludes $3,500,000 takedown for safety-related programs.</t>
  </si>
  <si>
    <t>5/ The table excludes $100 million per fiscal year that is permanently authorized under 23 USC 125.</t>
  </si>
  <si>
    <t>Office of the Secretary of Transportation (OST)</t>
  </si>
  <si>
    <t>Subtitle A - Multimodal Freight Policy</t>
  </si>
  <si>
    <t>Office of Multimodal Freight Infrastructure and  Policy</t>
  </si>
  <si>
    <t>OST</t>
  </si>
  <si>
    <t>Multi-State Freight Corridor Planning</t>
  </si>
  <si>
    <t>Subtotal</t>
  </si>
  <si>
    <t>Subtitle B - Multimodal Investment</t>
  </si>
  <si>
    <t xml:space="preserve">National Infrastructure Project Assistance </t>
  </si>
  <si>
    <t xml:space="preserve">Local and Regional Project Assistance Grants  </t>
  </si>
  <si>
    <t>National Multimodal Cooperative Freight Research Program</t>
  </si>
  <si>
    <t>Rural and Tribal Infrastructure Advancement (Pilot within the Bureau)</t>
  </si>
  <si>
    <t xml:space="preserve">National Culvert Removal, Replacement, &amp; Restoration Grants </t>
  </si>
  <si>
    <t>Strengthening Mobility &amp; Revolutionizing Transportation (SMART) Grants</t>
  </si>
  <si>
    <t>Subtitle C - Railroad Rehabilitation and Improvement Financing Reforms</t>
  </si>
  <si>
    <t>Credit Assistance</t>
  </si>
  <si>
    <t>Refund Credit Risk Premium</t>
  </si>
  <si>
    <t>OST Total</t>
  </si>
  <si>
    <t xml:space="preserve">Division G Asset Concessions </t>
  </si>
  <si>
    <t>MA</t>
  </si>
  <si>
    <t>Mandatory Budget Authority</t>
  </si>
  <si>
    <t>Research and Innovation</t>
  </si>
  <si>
    <t>Title X - RAILROADS AND HAZARDOUS MATERIALS</t>
  </si>
  <si>
    <t>Federal Railroad Administration (FRA)</t>
  </si>
  <si>
    <t>Safety &amp; Operations</t>
  </si>
  <si>
    <t>FRA</t>
  </si>
  <si>
    <t>Railroad Research &amp; Development</t>
  </si>
  <si>
    <t>Amtrak Northeast Corridor</t>
  </si>
  <si>
    <t>Amtrak National Network</t>
  </si>
  <si>
    <t>Consolidated Rail Infrastructure and Safety Improvement Grants</t>
  </si>
  <si>
    <t>Railroad Crossing Elimination Grants</t>
  </si>
  <si>
    <t>Restoration and Enhancement Grants</t>
  </si>
  <si>
    <t>Amtrak Daily Long-Distance Service Study</t>
  </si>
  <si>
    <t>Amtrak Office of the Inspector General</t>
  </si>
  <si>
    <t>FRA Total</t>
  </si>
  <si>
    <t>Title V - Motor Carriers</t>
  </si>
  <si>
    <t>Federal Motor Carrier Safety Administration (FMCSA)</t>
  </si>
  <si>
    <t>Administrative Expenses</t>
  </si>
  <si>
    <t>FMCSA</t>
  </si>
  <si>
    <t>Motor Carrier Safety Assistance Program</t>
  </si>
  <si>
    <t>High Priority Activities Program</t>
  </si>
  <si>
    <t>Commercial Motor Vehicle Enforcement Training &amp; Support Grant Program</t>
  </si>
  <si>
    <t>Commercial Motor Vehicle Operators Grant Program</t>
  </si>
  <si>
    <t xml:space="preserve">Commercial Driver's License Program Implementation </t>
  </si>
  <si>
    <t>Total FMCSA</t>
  </si>
  <si>
    <t>FMCSA Total</t>
  </si>
  <si>
    <t>Title IV - Highway Safety</t>
  </si>
  <si>
    <t>National Highway Traffic Safety Administration (NHTSA)</t>
  </si>
  <si>
    <t xml:space="preserve">Subtitle A - Highway Traffic Safety </t>
  </si>
  <si>
    <t xml:space="preserve">Highway Safety Programs </t>
  </si>
  <si>
    <t>NHTSA</t>
  </si>
  <si>
    <t xml:space="preserve">Highway Safety Research &amp; Development </t>
  </si>
  <si>
    <t xml:space="preserve">High-Visibility Enforcement </t>
  </si>
  <si>
    <t xml:space="preserve">National Priority Safety Programs </t>
  </si>
  <si>
    <t xml:space="preserve">National Driver Register </t>
  </si>
  <si>
    <t>Crash Data</t>
  </si>
  <si>
    <t xml:space="preserve">Subtitle B - Vehicle Safety </t>
  </si>
  <si>
    <t>Operations and Research</t>
  </si>
  <si>
    <t>NHTSA Total</t>
  </si>
  <si>
    <t>Discretionary Subject to Appropriation</t>
  </si>
  <si>
    <t>Title V - Research and Innovation</t>
  </si>
  <si>
    <t>Office of Secretary of Transportation (OST)</t>
  </si>
  <si>
    <t>Advanced Research Projects Agency</t>
  </si>
  <si>
    <t>Bureau of Transportation Statistics</t>
  </si>
  <si>
    <t xml:space="preserve">Open Research Initiative </t>
  </si>
  <si>
    <r>
      <t xml:space="preserve">  Total OST </t>
    </r>
    <r>
      <rPr>
        <sz val="10"/>
        <rFont val="Arial"/>
        <family val="2"/>
      </rPr>
      <t>(Note: adds to OST total under Title I)</t>
    </r>
  </si>
  <si>
    <t xml:space="preserve">Title VI - Hazardous Materials </t>
  </si>
  <si>
    <t>Pipeline and Hazardous Materials Safety Administration (PHMSA)</t>
  </si>
  <si>
    <t>Hazardous Materials Safety</t>
  </si>
  <si>
    <t>PHMSA</t>
  </si>
  <si>
    <t xml:space="preserve">Community Safety Grants (set-aside) </t>
  </si>
  <si>
    <t xml:space="preserve">Emergency Preparedness Grants </t>
  </si>
  <si>
    <t>SF</t>
  </si>
  <si>
    <t>PHMSA Total</t>
  </si>
  <si>
    <t>Title III - Transit</t>
  </si>
  <si>
    <t>Federal Transit Administration (FTA)</t>
  </si>
  <si>
    <t>Transit Formula Grants Total</t>
  </si>
  <si>
    <t xml:space="preserve">Pilot Program for Transit Oriented Development </t>
  </si>
  <si>
    <t>FTA</t>
  </si>
  <si>
    <t xml:space="preserve">Planning Programs </t>
  </si>
  <si>
    <t xml:space="preserve"> Metropolitan Transportation Program </t>
  </si>
  <si>
    <t xml:space="preserve"> Statewide Transportation Planning </t>
  </si>
  <si>
    <t xml:space="preserve">Urbanized Area Formula Grants  </t>
  </si>
  <si>
    <t xml:space="preserve"> Urbanized Area Formula Grants </t>
  </si>
  <si>
    <t xml:space="preserve"> Operational Support of State Safety Oversight </t>
  </si>
  <si>
    <t xml:space="preserve"> Passenger Ferry Boat Program </t>
  </si>
  <si>
    <t xml:space="preserve">Enhanced Mobility of Seniors and Individuals with Disabilities </t>
  </si>
  <si>
    <t xml:space="preserve"> Enhanced Mobility of Seniors and Individuals with Disabilities </t>
  </si>
  <si>
    <t xml:space="preserve">Pilot Program for Enhanced Mobility </t>
  </si>
  <si>
    <t xml:space="preserve">Formula Grants for Rural Areas </t>
  </si>
  <si>
    <t>Public Transportation on Indian Reservations Formula</t>
  </si>
  <si>
    <t>Public Transportation on Indian Reservations Competitive</t>
  </si>
  <si>
    <t xml:space="preserve">Rural Transportation Assistance Program </t>
  </si>
  <si>
    <t xml:space="preserve">National RTAP </t>
  </si>
  <si>
    <t xml:space="preserve">Appalachian Development Public Transportation Assistance Program  </t>
  </si>
  <si>
    <t xml:space="preserve">Transit Research </t>
  </si>
  <si>
    <t xml:space="preserve"> Research, Development, Demonstration and Deployment Projects </t>
  </si>
  <si>
    <t xml:space="preserve"> Low or No Emission Vehicle Component Assessment</t>
  </si>
  <si>
    <t xml:space="preserve"> Transit Cooperative Research Program </t>
  </si>
  <si>
    <t xml:space="preserve">Technical Assistance and Workforce Development </t>
  </si>
  <si>
    <t xml:space="preserve"> Technical Assistance and Workforce Development Grants </t>
  </si>
  <si>
    <t xml:space="preserve"> National Transit Institute </t>
  </si>
  <si>
    <t xml:space="preserve">Bus Testing Facilities </t>
  </si>
  <si>
    <t xml:space="preserve">National Transit Database </t>
  </si>
  <si>
    <t xml:space="preserve">State of Good Repair Grants </t>
  </si>
  <si>
    <t xml:space="preserve"> State of Good Repair Formula  </t>
  </si>
  <si>
    <t xml:space="preserve">     High Intensity Fixed Guideway </t>
  </si>
  <si>
    <t xml:space="preserve">     High Intensity Motorbus </t>
  </si>
  <si>
    <t xml:space="preserve"> Competitive Grants For Rail Vehicle Replacement</t>
  </si>
  <si>
    <t xml:space="preserve">Bus and Bus Facilities Grants  </t>
  </si>
  <si>
    <t xml:space="preserve"> Bus and Bus Facilities Formula Grants </t>
  </si>
  <si>
    <t xml:space="preserve"> Bus and Bus Facilities Competitive Grants </t>
  </si>
  <si>
    <t xml:space="preserve">      Low or No Emissions Competitive Grants </t>
  </si>
  <si>
    <t xml:space="preserve">Growing States and High Density States Formula </t>
  </si>
  <si>
    <t xml:space="preserve"> Growing State Apportionments  </t>
  </si>
  <si>
    <t xml:space="preserve"> High Density State Apportionments </t>
  </si>
  <si>
    <t>Capital Investment Grants</t>
  </si>
  <si>
    <t>Capital &amp; Preventative Maintenance Grants to Washington Metropolitan Area Transit Authority</t>
  </si>
  <si>
    <t>Existing</t>
  </si>
  <si>
    <t>Electric or Low-Emitting Ferry Program</t>
  </si>
  <si>
    <t>Ferry Service for Rural Communities</t>
  </si>
  <si>
    <t>FTA Total</t>
  </si>
  <si>
    <t>DOT Base Budgetary Resources</t>
  </si>
  <si>
    <t xml:space="preserve"> TOTAL AUTHORIZED FUNDING</t>
  </si>
  <si>
    <t>GF=General Fund</t>
  </si>
  <si>
    <t>TF=Trust Fund</t>
  </si>
  <si>
    <t>SF=Special Fund</t>
  </si>
  <si>
    <t>CA=Contract Authority</t>
  </si>
  <si>
    <t>STA=Subject to Appropriations</t>
  </si>
  <si>
    <t>AA=Advance Appropriations</t>
  </si>
  <si>
    <t>MA = Mandatory Appropriations</t>
  </si>
  <si>
    <t>(Multiple Items)</t>
  </si>
  <si>
    <t>Row Labels</t>
  </si>
  <si>
    <t>IIJA totals (with Div J)</t>
  </si>
  <si>
    <t>IIJA totals (with Div J, subtract STA)</t>
  </si>
  <si>
    <t>Grand Total</t>
  </si>
  <si>
    <t>BA250 Guaranteed</t>
  </si>
  <si>
    <t>IIJA Guaranteed</t>
  </si>
  <si>
    <t>DEPARTMENT OF TRANSPORTATION</t>
  </si>
  <si>
    <t>INFRASTRUCTURE INVESTMENT AND JOBS ACT</t>
  </si>
  <si>
    <t>Public Law 117-58</t>
  </si>
  <si>
    <t>FY 2022 to FY 2026</t>
  </si>
  <si>
    <t>FY 2022</t>
  </si>
  <si>
    <t>FY 2023</t>
  </si>
  <si>
    <t>FY 2024</t>
  </si>
  <si>
    <t>FY 2025</t>
  </si>
  <si>
    <t>FY 2026</t>
  </si>
  <si>
    <t>Total FY 2022 to FY 2026</t>
  </si>
  <si>
    <t>Division A - SURFACE TRANSPORTATION</t>
  </si>
  <si>
    <t>National Park Service</t>
  </si>
  <si>
    <t>U.S. Fish &amp; Wildlife Service</t>
  </si>
  <si>
    <t>U.S. Forest Service</t>
  </si>
  <si>
    <t>Other</t>
  </si>
  <si>
    <t>Puerto Rico Highway Program</t>
  </si>
  <si>
    <t>Territorial Highway Program</t>
  </si>
  <si>
    <t>Nationally Significant Freight &amp; Highway Projects</t>
  </si>
  <si>
    <t>State Incentives Pilot Program (set-aside)</t>
  </si>
  <si>
    <t xml:space="preserve">Bridge Investment Program </t>
  </si>
  <si>
    <t xml:space="preserve">Tribal Transportation Facility Bridge (set-aside) </t>
  </si>
  <si>
    <t>Community Grants (set-aside)</t>
  </si>
  <si>
    <t xml:space="preserve">Rural Surface Transportation Grant Program </t>
  </si>
  <si>
    <t>Small Projects (set-aside 10%)</t>
  </si>
  <si>
    <t>Appalachian Development Highway System (set-aside 25%)</t>
  </si>
  <si>
    <t>Rural Roadway Lane Departures (set-aside 15%)</t>
  </si>
  <si>
    <t>Planning Grants</t>
  </si>
  <si>
    <t xml:space="preserve">Resilience Improvement Grants </t>
  </si>
  <si>
    <t>Community Resilience &amp; Evacuation Route Grants</t>
  </si>
  <si>
    <t>At-Risk Coastal Infrastructure Grants</t>
  </si>
  <si>
    <t xml:space="preserve">Bridge Investment Program  </t>
  </si>
  <si>
    <t xml:space="preserve">Planning Grants </t>
  </si>
  <si>
    <t xml:space="preserve">Capital Construction Grants </t>
  </si>
  <si>
    <t>FHWA IIJA Total</t>
  </si>
  <si>
    <t xml:space="preserve">Division B - SURFACE TRANSPORTATION INVESTMENT ACT OF 2021 </t>
  </si>
  <si>
    <t>Title I - Multimodal and Freight</t>
  </si>
  <si>
    <t>Such Sums</t>
  </si>
  <si>
    <t>OST IIJA Total</t>
  </si>
  <si>
    <t>Title II - Rail</t>
  </si>
  <si>
    <t>Federal-State Partnership for Intercity Passenger Rail Grants</t>
  </si>
  <si>
    <t>FRA IIJA Total</t>
  </si>
  <si>
    <t>Title III - Motor Carrier Safety</t>
  </si>
  <si>
    <t xml:space="preserve">Motor Carrier Safety Operations and Programs </t>
  </si>
  <si>
    <t>FMCSA IIJA Total</t>
  </si>
  <si>
    <t>Title IV - Highway &amp; Motor Vehicle Safety</t>
  </si>
  <si>
    <t>NHTSA IIJA Total</t>
  </si>
  <si>
    <t>PHMSA IIJA Total</t>
  </si>
  <si>
    <t>Division C - TRANSIT</t>
  </si>
  <si>
    <t xml:space="preserve"> TF </t>
  </si>
  <si>
    <t xml:space="preserve"> CA </t>
  </si>
  <si>
    <t>FTA IIJA Total</t>
  </si>
  <si>
    <t>Division G - OTHER AUTHORIZATIONS</t>
  </si>
  <si>
    <t>TITLE X - ASSET CONCESSIONS</t>
  </si>
  <si>
    <t xml:space="preserve">OST </t>
  </si>
  <si>
    <t xml:space="preserve">Asset Concessions </t>
  </si>
  <si>
    <t>OST Total (Note: adds to OST total under Title I)</t>
  </si>
  <si>
    <t xml:space="preserve">Division J - APPROPRIATIONS </t>
  </si>
  <si>
    <t>TITLE VIII - TRANSPORTATION, HOUSING AND URBAN DEVELOPMENT, AND RELATED AGENCIES</t>
  </si>
  <si>
    <t>FAA</t>
  </si>
  <si>
    <t>Facilities and Equipment</t>
  </si>
  <si>
    <t>AA</t>
  </si>
  <si>
    <t>Airport Terminal Program</t>
  </si>
  <si>
    <t>Airport Infrastructure Grants</t>
  </si>
  <si>
    <t>FAA Total</t>
  </si>
  <si>
    <t>Bridge Replacement, Rehabilitation, Preservation, Protection, and Construction Program</t>
  </si>
  <si>
    <t>Tribal Transportation Facility Bridges (set-aside)</t>
  </si>
  <si>
    <t xml:space="preserve">National Electric Vehicle Formula Program </t>
  </si>
  <si>
    <t>Joint Office of Energy and Transportation (set-aside)</t>
  </si>
  <si>
    <t xml:space="preserve">Grants to States &amp; Localities to Strategically Deploy EV Charging Infrastructure (set-aside) </t>
  </si>
  <si>
    <t>Tribal Transportation Facility Bridge (set-aside)</t>
  </si>
  <si>
    <t>Grants for Planning, Feasibility Analysis, and Revenue Forecasting  (set-aside)</t>
  </si>
  <si>
    <t xml:space="preserve">Construction of Ferry Boats and Ferry Terminal Facilities </t>
  </si>
  <si>
    <t xml:space="preserve">Appalachian Development Highway System </t>
  </si>
  <si>
    <t xml:space="preserve">Crash Data </t>
  </si>
  <si>
    <t xml:space="preserve">Vehicle Safety and Behavioral Research </t>
  </si>
  <si>
    <t xml:space="preserve">Highway Traffic Safety Programs </t>
  </si>
  <si>
    <t xml:space="preserve">Motor Carrier Safety Grants </t>
  </si>
  <si>
    <t>Commercial Driver’s License Implementation Program</t>
  </si>
  <si>
    <t>State of Good Repair Grants</t>
  </si>
  <si>
    <t>Low-No Emissions Bus Competitive Grants</t>
  </si>
  <si>
    <t>Enhanced Mobility of Seniors and Individuals with Disabilities</t>
  </si>
  <si>
    <t xml:space="preserve">Capital Investment Grants </t>
  </si>
  <si>
    <t>All Stations Accessibility Program</t>
  </si>
  <si>
    <t>Local and Regional Project Assistance Grants</t>
  </si>
  <si>
    <t>National Culvert Removal, Replacement, &amp; Restoration Grants</t>
  </si>
  <si>
    <t xml:space="preserve">Strengthening Mobility and Revolutionizing Transportation (SMART) Program </t>
  </si>
  <si>
    <t>Natural Gas Distribution Infrastructure Safety and Modernization Grants</t>
  </si>
  <si>
    <t>MARAD</t>
  </si>
  <si>
    <t>America’s Marine Highway Program Grants</t>
  </si>
  <si>
    <t>Port Infrastructure Development Program Grants</t>
  </si>
  <si>
    <t>MARAD Total</t>
  </si>
  <si>
    <t>Division J Advance Appropriations Total</t>
  </si>
  <si>
    <t>IIJA TOTAL AUTHORIZED FUNDING</t>
  </si>
  <si>
    <t>Note, amounts reflect direct funding authorizations and do not reflect transfers to the Office of Inspector General.</t>
  </si>
  <si>
    <t>Cut formula program</t>
  </si>
  <si>
    <t>Title I - Federal-aid Highways</t>
  </si>
  <si>
    <t>Page</t>
  </si>
  <si>
    <t>Section</t>
  </si>
  <si>
    <t>1101(a)(1)</t>
  </si>
  <si>
    <t>1101(a)(2)</t>
  </si>
  <si>
    <t>1101(a)(3)</t>
  </si>
  <si>
    <t>1101(a)(4)(A)</t>
  </si>
  <si>
    <t>1101(a)(4)(B)</t>
  </si>
  <si>
    <t>National Parks Service</t>
  </si>
  <si>
    <t>Tribal Transportation Program</t>
  </si>
  <si>
    <t>TIFIA</t>
  </si>
  <si>
    <t>National Highway Performance Program</t>
  </si>
  <si>
    <t>Surface Transportation Block Grant Program</t>
  </si>
  <si>
    <t>Highway Safety Improvement Program</t>
  </si>
  <si>
    <t>Federal Lands Transportation Program</t>
  </si>
  <si>
    <t xml:space="preserve">Total FY 2027 to 2031 </t>
  </si>
  <si>
    <t>Total FY 2027 to 2031 (summable)</t>
  </si>
  <si>
    <t>1101(a)(4)(C)</t>
  </si>
  <si>
    <t>1101(a)(5)</t>
  </si>
  <si>
    <t>1101(b)(1)(A)</t>
  </si>
  <si>
    <t>Promoting Resilient Operations for Transformative, Efficient, and Cost-Saving Transportation (PROTECT) Competitive Grants</t>
  </si>
  <si>
    <t>1101(b)(1)(C)</t>
  </si>
  <si>
    <t>1101(b)(1)(B)</t>
  </si>
  <si>
    <t>1101(b)(1)(D)</t>
  </si>
  <si>
    <t>1101(b)(2)(A)</t>
  </si>
  <si>
    <t>1101(b)(2)(B)</t>
  </si>
  <si>
    <t>Repealed</t>
  </si>
  <si>
    <t>1101(c)(1)(A)</t>
  </si>
  <si>
    <t>1101(c)(1)(B)</t>
  </si>
  <si>
    <t>1101(c)(1)(C)</t>
  </si>
  <si>
    <t>1101(c)(1)(D)</t>
  </si>
  <si>
    <t>1101(c)(1)(E)</t>
  </si>
  <si>
    <t>1101(c)(1)(F)</t>
  </si>
  <si>
    <t>Pilot Programs</t>
  </si>
  <si>
    <t>1101(d)(1)</t>
  </si>
  <si>
    <t>1101(d)(2)</t>
  </si>
  <si>
    <t>1118(c)</t>
  </si>
  <si>
    <t>1114</t>
  </si>
  <si>
    <t>1116</t>
  </si>
  <si>
    <t>1136</t>
  </si>
  <si>
    <t>1319</t>
  </si>
  <si>
    <t>Nationally Significant Freight &amp; Highway Projects (INFRA)</t>
  </si>
  <si>
    <t>23 USC 125</t>
  </si>
  <si>
    <t>Puerto Rico</t>
  </si>
  <si>
    <t>Territories</t>
  </si>
  <si>
    <t>1120(a)(1)</t>
  </si>
  <si>
    <t>1120(a)(2)</t>
  </si>
  <si>
    <t>23 USC 403(f)</t>
  </si>
  <si>
    <t>1119(a)(6)</t>
  </si>
  <si>
    <t>Surface Transportation Accelerator Grant (STAG) Program (consolidated from Rural Surface Transportation Grant Program + RAISE)</t>
  </si>
  <si>
    <t>Cut CA</t>
  </si>
  <si>
    <t>Cut AA</t>
  </si>
  <si>
    <t>Planning Programs (5305)</t>
  </si>
  <si>
    <t>3023</t>
  </si>
  <si>
    <t>1129(b)(2)</t>
  </si>
  <si>
    <t>Registration Fee Implementation</t>
  </si>
  <si>
    <t>Urbanized Area Formula Grants (5307)</t>
  </si>
  <si>
    <t>Enhanced Mobility of Seniors and Individuals with Disabilities (5310)</t>
  </si>
  <si>
    <t>Formula Grants for Rural Areas (5311)</t>
  </si>
  <si>
    <t>Transit Research (5312)</t>
  </si>
  <si>
    <t xml:space="preserve"> Low or No Emission Vehicle Component Assessment (5312(h))</t>
  </si>
  <si>
    <t xml:space="preserve"> Transit Cooperative Research Program (5312(i))</t>
  </si>
  <si>
    <t>3024</t>
  </si>
  <si>
    <t>Technical Assistance and Workforce Development (5314)</t>
  </si>
  <si>
    <t>Bus Testing Facilities (5318)</t>
  </si>
  <si>
    <t>Emergency Relief Program (5324)</t>
  </si>
  <si>
    <t>Administrative Expenses (5334)</t>
  </si>
  <si>
    <t>National Transit Database (5335)</t>
  </si>
  <si>
    <t>State of Good Repair Grants (5337)</t>
  </si>
  <si>
    <t>Electric or Low-Emitting Ferry Program (Section 71102 of IIJA)</t>
  </si>
  <si>
    <t>3009</t>
  </si>
  <si>
    <t>Growing States and High Density States Formula (5340)</t>
  </si>
  <si>
    <t>3109</t>
  </si>
  <si>
    <t>3005(b)</t>
  </si>
  <si>
    <t>Consolidated and cut</t>
  </si>
  <si>
    <t>All Stations Accessibility Program (5307(h))</t>
  </si>
  <si>
    <t>Pilot Program for Transit Oriented Development (now in 5305(i))</t>
  </si>
  <si>
    <t>Codified in Section 3004(c), p.305</t>
  </si>
  <si>
    <t>Innovative Coordinated Access and Mobility Pilot Program (now 5310(j))</t>
  </si>
  <si>
    <t>Codified in Section 3008(a), p.358</t>
  </si>
  <si>
    <t>3021(a)</t>
  </si>
  <si>
    <t>Sum of Total FY 2027 to 2031 (summable)</t>
  </si>
  <si>
    <t>Highway Safety Programs (402)</t>
  </si>
  <si>
    <t>4001(a)(1)</t>
  </si>
  <si>
    <t>4001(a)(2)</t>
  </si>
  <si>
    <t>Highway Safety Research &amp; Development (403)</t>
  </si>
  <si>
    <t>High-Visibility Enforcement (404)</t>
  </si>
  <si>
    <t>4001(a)(3)</t>
  </si>
  <si>
    <t>4001(a)(4)</t>
  </si>
  <si>
    <t>4001(a)(5)</t>
  </si>
  <si>
    <t>4002(a)</t>
  </si>
  <si>
    <t>Consolidated into 402</t>
  </si>
  <si>
    <t>4016</t>
  </si>
  <si>
    <t>Turned into unfunded GAO study</t>
  </si>
  <si>
    <t>To be added by E&amp;C</t>
  </si>
  <si>
    <t>5001(a)</t>
  </si>
  <si>
    <t>Motor Carrier Safety Assistance Program (31102 except subsection (l))</t>
  </si>
  <si>
    <t>High Priority Activities Program (31102(l), except paragraph (5))</t>
  </si>
  <si>
    <t>Commercial Motor Vehicle Enforcement Training &amp; Support Grant Program (31102(l)(5))</t>
  </si>
  <si>
    <t>Commercial Motor Vehicle Operators Grant Program (31103)</t>
  </si>
  <si>
    <t>Commercial Driver's License Program Implementation (31313)</t>
  </si>
  <si>
    <t>Administrative Expenses (31110)</t>
  </si>
  <si>
    <t>5407(f)</t>
  </si>
  <si>
    <t>5001(b)</t>
  </si>
  <si>
    <t>Commercial Motor Vehicle Workforce Development</t>
  </si>
  <si>
    <t>Title VI - Innovation &amp; Title VII - Multimodal and Freight</t>
  </si>
  <si>
    <t>6001</t>
  </si>
  <si>
    <t>National Infrastructure Project Assistance (MEGA)</t>
  </si>
  <si>
    <t>Local and Regional Project Assistance Grants  (BUILD/RAISE/TIGER)</t>
  </si>
  <si>
    <t>1108(a)</t>
  </si>
  <si>
    <t>Multimodal</t>
  </si>
  <si>
    <t>Cut AA + consolidated</t>
  </si>
  <si>
    <t>Sunset</t>
  </si>
  <si>
    <t>Expanded in annual appropriations</t>
  </si>
  <si>
    <t>Transportation Assistance for International Games (5502)</t>
  </si>
  <si>
    <t>7104(a)</t>
  </si>
  <si>
    <t>7105(6)</t>
  </si>
  <si>
    <t>Railroad Rehabilitation and Improvement Financing Reforms (RRIF)</t>
  </si>
  <si>
    <t>Consolidated into CRISI/Federal-State partnership for intercity passenger rail</t>
  </si>
  <si>
    <t>10515</t>
  </si>
  <si>
    <t>10513</t>
  </si>
  <si>
    <t>Innovative Finance and Asset Concession (IFAC) Grant Program</t>
  </si>
  <si>
    <t>Cut or separate title</t>
  </si>
  <si>
    <t>IIJA Comparison (summable)</t>
  </si>
  <si>
    <t>Sum of IIJA Comparison (summable)</t>
  </si>
  <si>
    <t>Moved to FHWA</t>
  </si>
  <si>
    <t>Move to FHWA</t>
  </si>
  <si>
    <t>Moved to FRA</t>
  </si>
  <si>
    <t>Completed</t>
  </si>
  <si>
    <t>Office of Multimodal Freight Infrastructure and Policy</t>
  </si>
  <si>
    <t>OST Total (including funding shifted to other administrations since IIJA)</t>
  </si>
  <si>
    <t>Included $250M in HR8748 Sec. 6(2), not tallied here. Related to ARPA.</t>
  </si>
  <si>
    <t>"Such Sums" authorization continues</t>
  </si>
  <si>
    <t>Cut additional OST funding</t>
  </si>
  <si>
    <t>Relied upon but not explicitly funded</t>
  </si>
  <si>
    <t>49 USC 70204</t>
  </si>
  <si>
    <t>Not mentioned in bill but established without an end date in IIJA</t>
  </si>
  <si>
    <t>10101(a)</t>
  </si>
  <si>
    <t>10101(b)</t>
  </si>
  <si>
    <t>10102(a)</t>
  </si>
  <si>
    <t>10102(b)</t>
  </si>
  <si>
    <t>10103(a)</t>
  </si>
  <si>
    <t>Consolidated Rail Infrastructure and Safety Improvement Grants (CRISI) (22907)</t>
  </si>
  <si>
    <t>Railroad Crossing Elimination Grants (22909)</t>
  </si>
  <si>
    <t>10103(b)</t>
  </si>
  <si>
    <t>National Intercity Passenger Railroad Partnership Program (fka Federal-State Partnership for Intercity Passenger Rail Grants) (24911)</t>
  </si>
  <si>
    <t>Restoration and Enhancement Grants (22908)</t>
  </si>
  <si>
    <t>10103(c)</t>
  </si>
  <si>
    <t>10106(b)(1)</t>
  </si>
  <si>
    <t>10109</t>
  </si>
  <si>
    <t>Federal Aviation Adminstration (FAA) and United States Maritime Administration (MARAD) excluded</t>
  </si>
  <si>
    <t>Total Authorized Resources</t>
  </si>
  <si>
    <t>Discretionary Subject to Appropriations</t>
  </si>
  <si>
    <t>10601(1)</t>
  </si>
  <si>
    <t>10601(2)</t>
  </si>
  <si>
    <t>Hazardous Materials Safety  (5128(a))</t>
  </si>
  <si>
    <t>Emergency Preparedness Grants (5128(b))</t>
  </si>
  <si>
    <t>10601(4)</t>
  </si>
  <si>
    <t>1104(2)(B)</t>
  </si>
  <si>
    <t>1104(2)(C)</t>
  </si>
  <si>
    <t>1104(2)(D)</t>
  </si>
  <si>
    <t>1104(2)(E)</t>
  </si>
  <si>
    <t>1104(2)(F)</t>
  </si>
  <si>
    <t>1104(2)(G)</t>
  </si>
  <si>
    <t>More eligibilities added.</t>
  </si>
  <si>
    <t>For administering EV and PHEV fee.</t>
  </si>
  <si>
    <t>% change</t>
  </si>
  <si>
    <t>NA</t>
  </si>
  <si>
    <t>New</t>
  </si>
  <si>
    <t>PROTECT total changes: -$6.2B (-71%).</t>
  </si>
  <si>
    <t>Bridge Program total changes: +$11B (+24%)</t>
  </si>
  <si>
    <t>SS4A total changes: -$1.25B (-21%)</t>
  </si>
  <si>
    <t>STAG program total changes compared with BUILD + Rural: -$5B (-29%) total, +$2.5B (+28%) in guaranteed funding</t>
  </si>
  <si>
    <t>NSFLTP total changes: -$1.5B in STA funding (-85% of total)</t>
  </si>
  <si>
    <t>INFRA total changes: -$8B in guaranteed funding (-57% total). Now only STA</t>
  </si>
  <si>
    <t>1110(2)</t>
  </si>
  <si>
    <t>Never received appropriations</t>
  </si>
  <si>
    <t>UTC total changes: -$64.7M (-13%)</t>
  </si>
  <si>
    <t>BTS total changes: -$43.8M (-24%)</t>
  </si>
  <si>
    <t>Fully cut, with an eligibility added in STAG</t>
  </si>
  <si>
    <t>FBP total changes: +$20M (+2%)</t>
  </si>
  <si>
    <t>All Stations Accessibility total changes: +$250M (+13%)</t>
  </si>
  <si>
    <t>Rural Ferry changes: -$1.88B total (-94%), -$0.88B guaranteed (-88%)</t>
  </si>
  <si>
    <t>SGR total changes: +$110M (+1%)</t>
  </si>
  <si>
    <t>Bus and Bus Facility eligibilities include Low-No.</t>
  </si>
  <si>
    <t>CIG total changes: -$8B in guaranteed funding (-23% total, -100% of all guaranteed)</t>
  </si>
  <si>
    <t>Already authorized through FY2030</t>
  </si>
  <si>
    <t>Change from Eno 2.0</t>
  </si>
  <si>
    <t>HSP total changes: +$178.4M (+5%)</t>
  </si>
  <si>
    <t>NHTSA Admin Expense total changes:  -$95M (-31%)</t>
  </si>
  <si>
    <t>MCSAP total changes: -$150M (-6%)</t>
  </si>
  <si>
    <t>HPAP total changes: -$72.5M (-17%)</t>
  </si>
  <si>
    <t>Commercial Motor Vehicle Operators total changes: +$8.5M (+52%)</t>
  </si>
  <si>
    <t>CDL Program total changes: -$35.5M (-12%)</t>
  </si>
  <si>
    <t>SMART total changes: -$500M (-50%)</t>
  </si>
  <si>
    <t>MEGA total changes: -$5B (-33%), some consolidation in STAG</t>
  </si>
  <si>
    <t>Northeast Corridor total changes: -$2.2B (-18%)</t>
  </si>
  <si>
    <t>National Network total changes: -$7.9B (-28%)</t>
  </si>
  <si>
    <t>CRISI total changes: -$897M (-9%)</t>
  </si>
  <si>
    <t>Railroad Crossing Elimination total changes: -$1.85B (-34%)</t>
  </si>
  <si>
    <t>Intercity Partnership total changes: -$25B (-57%)</t>
  </si>
  <si>
    <t>No total changes</t>
  </si>
  <si>
    <t>BUILD America 250 Act -- Authorized Funding (FY27-31)</t>
  </si>
  <si>
    <t>Transit + rail</t>
  </si>
  <si>
    <t>Highway-transit/rail split</t>
  </si>
  <si>
    <t>BA250 Authorized</t>
  </si>
  <si>
    <t>IIJA Authorized</t>
  </si>
  <si>
    <t>Source: https://www.transportation.gov/sites/dot.gov/files/2022-01/DOT_Infrastructure_Investment_and_Jobs_Act_Authorization_Table_%28IIJA%29.pdf</t>
  </si>
  <si>
    <t>7106 (ANS)</t>
  </si>
  <si>
    <t>1111 (ANS)</t>
  </si>
  <si>
    <t>Contact: Kevin X. Shen, Union of Concerned Scientists (updated 5/20/26 with Amendment by Nature of Substitute)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</si>
</sst>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left"/>
    </xf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 applyProtection="1">
      <alignment horizontal="center" wrapText="1"/>
    </xf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left"/>
    </xf>
    <xf numFmtId="164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4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164" fontId="3" fillId="0" borderId="5" xfId="1" applyNumberFormat="1" applyFont="1" applyFill="1" applyBorder="1"/>
    <xf numFmtId="164" fontId="5" fillId="0" borderId="0" xfId="1" applyNumberFormat="1" applyFont="1" applyFill="1" applyAlignment="1">
      <alignment horizontal="left"/>
    </xf>
    <xf numFmtId="164" fontId="7" fillId="0" borderId="0" xfId="1" applyNumberFormat="1" applyFont="1" applyFill="1"/>
    <xf numFmtId="164" fontId="5" fillId="0" borderId="0" xfId="1" applyNumberFormat="1" applyFont="1" applyFill="1" applyAlignment="1"/>
    <xf numFmtId="164" fontId="5" fillId="0" borderId="5" xfId="1" applyNumberFormat="1" applyFont="1" applyFill="1" applyBorder="1"/>
    <xf numFmtId="164" fontId="3" fillId="0" borderId="0" xfId="1" applyNumberFormat="1" applyFont="1" applyFill="1" applyAlignment="1">
      <alignment horizontal="left" indent="1"/>
    </xf>
    <xf numFmtId="164" fontId="3" fillId="0" borderId="0" xfId="1" applyNumberFormat="1" applyFont="1" applyFill="1" applyProtection="1">
      <protection locked="0"/>
    </xf>
    <xf numFmtId="164" fontId="3" fillId="0" borderId="5" xfId="1" applyNumberFormat="1" applyFont="1" applyFill="1" applyBorder="1" applyProtection="1">
      <protection locked="0"/>
    </xf>
    <xf numFmtId="164" fontId="8" fillId="0" borderId="0" xfId="1" applyNumberFormat="1" applyFont="1" applyFill="1" applyAlignment="1"/>
    <xf numFmtId="164" fontId="8" fillId="0" borderId="0" xfId="1" applyNumberFormat="1" applyFont="1" applyFill="1" applyProtection="1">
      <protection locked="0"/>
    </xf>
    <xf numFmtId="164" fontId="8" fillId="0" borderId="5" xfId="1" applyNumberFormat="1" applyFont="1" applyFill="1" applyBorder="1" applyProtection="1">
      <protection locked="0"/>
    </xf>
    <xf numFmtId="164" fontId="3" fillId="0" borderId="0" xfId="1" applyNumberFormat="1" applyFont="1" applyFill="1" applyAlignment="1">
      <alignment horizontal="left" vertical="top"/>
    </xf>
    <xf numFmtId="164" fontId="3" fillId="0" borderId="0" xfId="1" applyNumberFormat="1" applyFont="1" applyFill="1" applyAlignment="1">
      <alignment vertical="top"/>
    </xf>
    <xf numFmtId="164" fontId="3" fillId="0" borderId="0" xfId="1" applyNumberFormat="1" applyFont="1" applyFill="1" applyAlignment="1" applyProtection="1">
      <alignment vertical="top"/>
      <protection locked="0"/>
    </xf>
    <xf numFmtId="164" fontId="3" fillId="0" borderId="5" xfId="1" applyNumberFormat="1" applyFont="1" applyFill="1" applyBorder="1" applyAlignment="1" applyProtection="1">
      <alignment vertical="top"/>
      <protection locked="0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top"/>
    </xf>
    <xf numFmtId="9" fontId="3" fillId="0" borderId="0" xfId="2" applyFont="1" applyFill="1"/>
    <xf numFmtId="164" fontId="3" fillId="0" borderId="5" xfId="1" applyNumberFormat="1" applyFont="1" applyFill="1" applyBorder="1" applyAlignment="1">
      <alignment vertical="top"/>
    </xf>
    <xf numFmtId="164" fontId="3" fillId="0" borderId="0" xfId="1" applyNumberFormat="1" applyFont="1" applyFill="1" applyAlignment="1">
      <alignment vertical="top" wrapText="1"/>
    </xf>
    <xf numFmtId="164" fontId="5" fillId="0" borderId="0" xfId="1" applyNumberFormat="1" applyFont="1" applyFill="1" applyAlignment="1">
      <alignment horizontal="left" vertical="top"/>
    </xf>
    <xf numFmtId="164" fontId="3" fillId="0" borderId="0" xfId="1" applyNumberFormat="1" applyFont="1" applyFill="1" applyAlignment="1">
      <alignment horizontal="left" vertical="top" indent="1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vertical="top"/>
    </xf>
    <xf numFmtId="164" fontId="8" fillId="0" borderId="0" xfId="1" applyNumberFormat="1" applyFont="1" applyFill="1" applyAlignment="1" applyProtection="1">
      <alignment vertical="top"/>
      <protection locked="0"/>
    </xf>
    <xf numFmtId="164" fontId="8" fillId="0" borderId="5" xfId="1" applyNumberFormat="1" applyFont="1" applyFill="1" applyBorder="1" applyAlignment="1" applyProtection="1">
      <alignment vertical="top"/>
      <protection locked="0"/>
    </xf>
    <xf numFmtId="164" fontId="3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164" fontId="3" fillId="0" borderId="6" xfId="1" applyNumberFormat="1" applyFont="1" applyFill="1" applyBorder="1"/>
    <xf numFmtId="164" fontId="7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Alignment="1" applyProtection="1"/>
    <xf numFmtId="164" fontId="8" fillId="0" borderId="5" xfId="1" applyNumberFormat="1" applyFont="1" applyFill="1" applyBorder="1"/>
    <xf numFmtId="164" fontId="5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Alignment="1" applyProtection="1"/>
    <xf numFmtId="164" fontId="3" fillId="0" borderId="0" xfId="1" applyNumberFormat="1" applyFont="1" applyFill="1" applyAlignment="1">
      <alignment horizontal="left" vertical="center"/>
    </xf>
    <xf numFmtId="164" fontId="3" fillId="0" borderId="1" xfId="1" applyNumberFormat="1" applyFont="1" applyFill="1" applyBorder="1" applyAlignment="1" applyProtection="1"/>
    <xf numFmtId="0" fontId="9" fillId="0" borderId="0" xfId="0" applyFont="1"/>
    <xf numFmtId="164" fontId="9" fillId="0" borderId="0" xfId="1" applyNumberFormat="1" applyFont="1" applyFill="1"/>
    <xf numFmtId="164" fontId="9" fillId="0" borderId="5" xfId="0" applyNumberFormat="1" applyFont="1" applyBorder="1"/>
    <xf numFmtId="164" fontId="10" fillId="0" borderId="0" xfId="0" applyNumberFormat="1" applyFont="1"/>
    <xf numFmtId="164" fontId="8" fillId="0" borderId="0" xfId="1" applyNumberFormat="1" applyFont="1" applyFill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164" fontId="3" fillId="0" borderId="7" xfId="1" applyNumberFormat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4" fontId="5" fillId="0" borderId="6" xfId="1" applyNumberFormat="1" applyFont="1" applyFill="1" applyBorder="1"/>
    <xf numFmtId="164" fontId="5" fillId="0" borderId="8" xfId="1" applyNumberFormat="1" applyFont="1" applyFill="1" applyBorder="1"/>
    <xf numFmtId="164" fontId="3" fillId="0" borderId="0" xfId="1" applyNumberFormat="1" applyFont="1" applyFill="1" applyAlignment="1" applyProtection="1"/>
    <xf numFmtId="164" fontId="5" fillId="0" borderId="0" xfId="1" applyNumberFormat="1" applyFont="1" applyFill="1" applyAlignment="1" applyProtection="1"/>
    <xf numFmtId="164" fontId="8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 applyProtection="1"/>
    <xf numFmtId="164" fontId="5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/>
    <xf numFmtId="164" fontId="8" fillId="0" borderId="1" xfId="1" applyNumberFormat="1" applyFont="1" applyFill="1" applyBorder="1" applyAlignment="1" applyProtection="1"/>
    <xf numFmtId="164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/>
    <xf numFmtId="164" fontId="8" fillId="0" borderId="6" xfId="1" applyNumberFormat="1" applyFont="1" applyFill="1" applyBorder="1"/>
    <xf numFmtId="164" fontId="3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/>
    <xf numFmtId="164" fontId="8" fillId="0" borderId="0" xfId="1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/>
    <xf numFmtId="164" fontId="8" fillId="0" borderId="0" xfId="1" applyNumberFormat="1" applyFont="1" applyFill="1" applyBorder="1" applyAlignment="1">
      <alignment horizontal="center" vertical="center"/>
    </xf>
    <xf numFmtId="9" fontId="8" fillId="0" borderId="0" xfId="2" applyFont="1" applyFill="1"/>
    <xf numFmtId="165" fontId="8" fillId="0" borderId="0" xfId="2" applyNumberFormat="1" applyFont="1" applyFill="1"/>
    <xf numFmtId="164" fontId="11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 vertical="top"/>
    </xf>
    <xf numFmtId="164" fontId="3" fillId="0" borderId="0" xfId="1" quotePrefix="1" applyNumberFormat="1" applyFont="1" applyFill="1" applyBorder="1" applyAlignment="1">
      <alignment horizontal="center"/>
    </xf>
    <xf numFmtId="164" fontId="3" fillId="0" borderId="5" xfId="1" quotePrefix="1" applyNumberFormat="1" applyFont="1" applyFill="1" applyBorder="1" applyAlignment="1">
      <alignment horizontal="center"/>
    </xf>
    <xf numFmtId="164" fontId="3" fillId="0" borderId="1" xfId="1" quotePrefix="1" applyNumberFormat="1" applyFont="1" applyFill="1" applyBorder="1" applyAlignment="1">
      <alignment horizontal="center"/>
    </xf>
    <xf numFmtId="164" fontId="3" fillId="0" borderId="6" xfId="1" quotePrefix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left" vertical="top"/>
    </xf>
    <xf numFmtId="164" fontId="5" fillId="0" borderId="0" xfId="1" quotePrefix="1" applyNumberFormat="1" applyFont="1" applyFill="1" applyBorder="1" applyAlignment="1">
      <alignment horizontal="center"/>
    </xf>
    <xf numFmtId="164" fontId="5" fillId="0" borderId="5" xfId="1" quotePrefix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/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/>
    <xf numFmtId="164" fontId="3" fillId="0" borderId="10" xfId="1" applyNumberFormat="1" applyFont="1" applyFill="1" applyBorder="1"/>
    <xf numFmtId="164" fontId="5" fillId="0" borderId="11" xfId="1" applyNumberFormat="1" applyFont="1" applyFill="1" applyBorder="1"/>
    <xf numFmtId="164" fontId="5" fillId="0" borderId="0" xfId="1" applyNumberFormat="1" applyFont="1" applyFill="1" applyAlignment="1" applyProtection="1">
      <alignment horizontal="left"/>
    </xf>
    <xf numFmtId="164" fontId="3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vertical="center"/>
    </xf>
    <xf numFmtId="164" fontId="7" fillId="0" borderId="0" xfId="1" applyNumberFormat="1" applyFont="1" applyFill="1" applyAlignment="1"/>
    <xf numFmtId="164" fontId="7" fillId="0" borderId="0" xfId="1" applyNumberFormat="1" applyFont="1" applyFill="1" applyBorder="1" applyAlignment="1" applyProtection="1"/>
    <xf numFmtId="164" fontId="3" fillId="0" borderId="0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horizontal="left"/>
    </xf>
    <xf numFmtId="164" fontId="7" fillId="0" borderId="9" xfId="1" applyNumberFormat="1" applyFont="1" applyFill="1" applyBorder="1" applyAlignment="1" applyProtection="1"/>
    <xf numFmtId="164" fontId="5" fillId="0" borderId="9" xfId="1" applyNumberFormat="1" applyFont="1" applyFill="1" applyBorder="1"/>
    <xf numFmtId="164" fontId="5" fillId="0" borderId="10" xfId="1" applyNumberFormat="1" applyFont="1" applyFill="1" applyBorder="1"/>
    <xf numFmtId="164" fontId="5" fillId="0" borderId="12" xfId="1" applyNumberFormat="1" applyFont="1" applyFill="1" applyBorder="1" applyAlignment="1"/>
    <xf numFmtId="164" fontId="3" fillId="0" borderId="12" xfId="1" applyNumberFormat="1" applyFont="1" applyFill="1" applyBorder="1"/>
    <xf numFmtId="164" fontId="3" fillId="0" borderId="12" xfId="1" applyNumberFormat="1" applyFont="1" applyFill="1" applyBorder="1" applyAlignment="1"/>
    <xf numFmtId="164" fontId="3" fillId="0" borderId="12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/>
    <xf numFmtId="164" fontId="5" fillId="0" borderId="13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3" applyFont="1"/>
    <xf numFmtId="166" fontId="5" fillId="0" borderId="5" xfId="3" applyNumberFormat="1" applyFont="1" applyFill="1" applyBorder="1"/>
    <xf numFmtId="166" fontId="0" fillId="0" borderId="0" xfId="3" applyNumberFormat="1" applyFont="1"/>
    <xf numFmtId="166" fontId="0" fillId="0" borderId="0" xfId="0" applyNumberFormat="1"/>
    <xf numFmtId="9" fontId="0" fillId="0" borderId="0" xfId="2" applyFont="1"/>
    <xf numFmtId="165" fontId="3" fillId="0" borderId="0" xfId="2" applyNumberFormat="1" applyFont="1" applyFill="1"/>
    <xf numFmtId="4" fontId="0" fillId="0" borderId="0" xfId="0" applyNumberFormat="1"/>
    <xf numFmtId="49" fontId="3" fillId="0" borderId="0" xfId="1" applyNumberFormat="1" applyFont="1" applyFill="1" applyAlignment="1">
      <alignment horizontal="left"/>
    </xf>
    <xf numFmtId="166" fontId="5" fillId="0" borderId="0" xfId="3" applyNumberFormat="1" applyFont="1" applyFill="1"/>
    <xf numFmtId="166" fontId="3" fillId="0" borderId="0" xfId="3" applyNumberFormat="1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166" fontId="3" fillId="0" borderId="0" xfId="3" applyNumberFormat="1" applyFont="1" applyFill="1" applyAlignment="1" applyProtection="1">
      <alignment vertical="top"/>
      <protection locked="0"/>
    </xf>
    <xf numFmtId="166" fontId="3" fillId="0" borderId="0" xfId="3" applyNumberFormat="1" applyFont="1" applyFill="1"/>
    <xf numFmtId="166" fontId="1" fillId="0" borderId="0" xfId="3" applyNumberFormat="1" applyFont="1"/>
    <xf numFmtId="49" fontId="3" fillId="0" borderId="0" xfId="1" applyNumberFormat="1" applyFont="1" applyFill="1" applyAlignment="1">
      <alignment horizontal="left" vertical="top"/>
    </xf>
    <xf numFmtId="49" fontId="5" fillId="0" borderId="0" xfId="1" applyNumberFormat="1" applyFont="1" applyFill="1" applyAlignment="1">
      <alignment horizontal="left"/>
    </xf>
    <xf numFmtId="49" fontId="8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Border="1" applyAlignment="1">
      <alignment horizontal="left"/>
    </xf>
    <xf numFmtId="49" fontId="8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/>
    </xf>
    <xf numFmtId="49" fontId="13" fillId="0" borderId="0" xfId="1" applyNumberFormat="1" applyFont="1" applyFill="1" applyAlignment="1">
      <alignment horizontal="left"/>
    </xf>
    <xf numFmtId="166" fontId="3" fillId="0" borderId="0" xfId="3" applyNumberFormat="1" applyFont="1" applyFill="1" applyBorder="1"/>
    <xf numFmtId="166" fontId="3" fillId="0" borderId="5" xfId="3" applyNumberFormat="1" applyFont="1" applyFill="1" applyBorder="1"/>
    <xf numFmtId="166" fontId="3" fillId="0" borderId="0" xfId="3" applyNumberFormat="1" applyFont="1" applyFill="1" applyAlignment="1">
      <alignment vertical="top"/>
    </xf>
    <xf numFmtId="166" fontId="5" fillId="0" borderId="0" xfId="3" applyNumberFormat="1" applyFont="1" applyFill="1" applyAlignment="1">
      <alignment vertical="top"/>
    </xf>
    <xf numFmtId="166" fontId="3" fillId="0" borderId="6" xfId="3" applyNumberFormat="1" applyFont="1" applyFill="1" applyBorder="1"/>
    <xf numFmtId="166" fontId="8" fillId="0" borderId="0" xfId="3" applyNumberFormat="1" applyFont="1" applyFill="1"/>
    <xf numFmtId="166" fontId="10" fillId="0" borderId="0" xfId="3" applyNumberFormat="1" applyFont="1"/>
    <xf numFmtId="166" fontId="8" fillId="0" borderId="5" xfId="3" applyNumberFormat="1" applyFont="1" applyFill="1" applyBorder="1"/>
    <xf numFmtId="164" fontId="8" fillId="0" borderId="0" xfId="1" applyNumberFormat="1" applyFont="1" applyFill="1" applyBorder="1" applyAlignment="1">
      <alignment horizontal="center"/>
    </xf>
    <xf numFmtId="166" fontId="8" fillId="0" borderId="0" xfId="3" applyNumberFormat="1" applyFont="1" applyFill="1" applyAlignment="1" applyProtection="1">
      <alignment vertical="top"/>
      <protection locked="0"/>
    </xf>
    <xf numFmtId="164" fontId="8" fillId="0" borderId="0" xfId="1" applyNumberFormat="1" applyFont="1" applyFill="1" applyAlignment="1">
      <alignment horizontal="left" indent="1"/>
    </xf>
    <xf numFmtId="164" fontId="8" fillId="0" borderId="0" xfId="1" applyNumberFormat="1" applyFont="1" applyFill="1" applyAlignment="1">
      <alignment horizontal="left" vertical="top"/>
    </xf>
    <xf numFmtId="166" fontId="5" fillId="0" borderId="0" xfId="3" applyNumberFormat="1" applyFont="1" applyFill="1" applyBorder="1" applyAlignment="1">
      <alignment horizontal="left"/>
    </xf>
    <xf numFmtId="166" fontId="3" fillId="0" borderId="0" xfId="3" applyNumberFormat="1" applyFont="1" applyFill="1" applyBorder="1" applyAlignment="1">
      <alignment horizontal="left"/>
    </xf>
    <xf numFmtId="166" fontId="8" fillId="0" borderId="0" xfId="3" applyNumberFormat="1" applyFont="1" applyFill="1" applyBorder="1" applyAlignment="1">
      <alignment horizontal="left"/>
    </xf>
    <xf numFmtId="166" fontId="3" fillId="0" borderId="0" xfId="3" applyNumberFormat="1" applyFont="1" applyFill="1" applyAlignment="1">
      <alignment horizontal="left"/>
    </xf>
    <xf numFmtId="166" fontId="3" fillId="0" borderId="0" xfId="3" quotePrefix="1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horizontal="left" vertical="top"/>
    </xf>
    <xf numFmtId="166" fontId="8" fillId="0" borderId="0" xfId="3" applyNumberFormat="1" applyFont="1" applyFill="1" applyAlignment="1">
      <alignment horizontal="left"/>
    </xf>
    <xf numFmtId="166" fontId="8" fillId="0" borderId="0" xfId="3" quotePrefix="1" applyNumberFormat="1" applyFont="1" applyFill="1" applyBorder="1" applyAlignment="1">
      <alignment horizontal="left"/>
    </xf>
    <xf numFmtId="166" fontId="5" fillId="0" borderId="0" xfId="3" applyNumberFormat="1" applyFont="1" applyFill="1" applyBorder="1"/>
    <xf numFmtId="166" fontId="8" fillId="0" borderId="0" xfId="3" applyNumberFormat="1" applyFont="1" applyFill="1" applyBorder="1"/>
    <xf numFmtId="166" fontId="5" fillId="0" borderId="0" xfId="3" applyNumberFormat="1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Protection="1">
      <protection locked="0"/>
    </xf>
    <xf numFmtId="166" fontId="8" fillId="0" borderId="0" xfId="3" applyNumberFormat="1" applyFont="1" applyFill="1" applyBorder="1" applyProtection="1">
      <protection locked="0"/>
    </xf>
    <xf numFmtId="166" fontId="3" fillId="0" borderId="0" xfId="3" applyNumberFormat="1" applyFont="1" applyFill="1" applyBorder="1" applyAlignment="1">
      <alignment vertical="top"/>
    </xf>
    <xf numFmtId="166" fontId="3" fillId="0" borderId="14" xfId="3" applyNumberFormat="1" applyFont="1" applyFill="1" applyBorder="1"/>
    <xf numFmtId="166" fontId="5" fillId="0" borderId="14" xfId="3" applyNumberFormat="1" applyFont="1" applyFill="1" applyBorder="1" applyAlignment="1" applyProtection="1">
      <alignment horizontal="center" vertical="center" wrapText="1"/>
    </xf>
    <xf numFmtId="166" fontId="5" fillId="0" borderId="14" xfId="3" applyNumberFormat="1" applyFont="1" applyFill="1" applyBorder="1"/>
    <xf numFmtId="166" fontId="3" fillId="0" borderId="14" xfId="3" applyNumberFormat="1" applyFont="1" applyFill="1" applyBorder="1" applyProtection="1">
      <protection locked="0"/>
    </xf>
    <xf numFmtId="166" fontId="8" fillId="0" borderId="14" xfId="3" applyNumberFormat="1" applyFont="1" applyFill="1" applyBorder="1"/>
    <xf numFmtId="166" fontId="8" fillId="0" borderId="14" xfId="3" applyNumberFormat="1" applyFont="1" applyFill="1" applyBorder="1" applyProtection="1">
      <protection locked="0"/>
    </xf>
    <xf numFmtId="166" fontId="8" fillId="0" borderId="14" xfId="3" applyNumberFormat="1" applyFont="1" applyFill="1" applyBorder="1" applyAlignment="1" applyProtection="1">
      <alignment vertical="top"/>
      <protection locked="0"/>
    </xf>
    <xf numFmtId="166" fontId="3" fillId="0" borderId="14" xfId="3" applyNumberFormat="1" applyFont="1" applyFill="1" applyBorder="1" applyAlignment="1">
      <alignment vertical="top"/>
    </xf>
    <xf numFmtId="164" fontId="3" fillId="0" borderId="14" xfId="1" applyNumberFormat="1" applyFont="1" applyFill="1" applyBorder="1"/>
    <xf numFmtId="166" fontId="3" fillId="0" borderId="14" xfId="3" applyNumberFormat="1" applyFont="1" applyFill="1" applyBorder="1" applyAlignment="1" applyProtection="1">
      <alignment vertical="top"/>
      <protection locked="0"/>
    </xf>
    <xf numFmtId="166" fontId="8" fillId="0" borderId="14" xfId="3" quotePrefix="1" applyNumberFormat="1" applyFont="1" applyFill="1" applyBorder="1" applyAlignment="1">
      <alignment horizontal="center"/>
    </xf>
    <xf numFmtId="166" fontId="3" fillId="0" borderId="14" xfId="3" quotePrefix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 applyProtection="1"/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/>
    </xf>
    <xf numFmtId="166" fontId="3" fillId="0" borderId="15" xfId="3" applyNumberFormat="1" applyFont="1" applyFill="1" applyBorder="1"/>
    <xf numFmtId="49" fontId="3" fillId="0" borderId="0" xfId="1" applyNumberFormat="1" applyFont="1" applyFill="1" applyBorder="1" applyAlignment="1">
      <alignment horizontal="left" vertical="center"/>
    </xf>
    <xf numFmtId="166" fontId="5" fillId="0" borderId="15" xfId="3" applyNumberFormat="1" applyFont="1" applyFill="1" applyBorder="1"/>
    <xf numFmtId="166" fontId="3" fillId="0" borderId="0" xfId="3" applyNumberFormat="1" applyFont="1" applyFill="1" applyAlignment="1">
      <alignment horizontal="center" vertical="center"/>
    </xf>
    <xf numFmtId="166" fontId="3" fillId="0" borderId="0" xfId="3" applyNumberFormat="1" applyFont="1" applyFill="1" applyBorder="1" applyAlignment="1">
      <alignment horizontal="center" vertical="center"/>
    </xf>
    <xf numFmtId="166" fontId="3" fillId="0" borderId="1" xfId="3" applyNumberFormat="1" applyFont="1" applyFill="1" applyBorder="1"/>
    <xf numFmtId="166" fontId="5" fillId="0" borderId="0" xfId="3" applyNumberFormat="1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left"/>
    </xf>
    <xf numFmtId="49" fontId="12" fillId="0" borderId="0" xfId="1" applyNumberFormat="1" applyFont="1" applyFill="1" applyAlignment="1">
      <alignment horizontal="left"/>
    </xf>
    <xf numFmtId="166" fontId="15" fillId="0" borderId="0" xfId="3" applyNumberFormat="1" applyFont="1"/>
    <xf numFmtId="166" fontId="9" fillId="0" borderId="0" xfId="3" applyNumberFormat="1" applyFont="1"/>
    <xf numFmtId="166" fontId="16" fillId="0" borderId="0" xfId="3" applyNumberFormat="1" applyFont="1"/>
    <xf numFmtId="166" fontId="10" fillId="0" borderId="0" xfId="3" applyNumberFormat="1" applyFont="1" applyAlignment="1">
      <alignment horizontal="left"/>
    </xf>
    <xf numFmtId="166" fontId="9" fillId="0" borderId="0" xfId="3" applyNumberFormat="1" applyFont="1" applyAlignment="1">
      <alignment horizontal="left"/>
    </xf>
    <xf numFmtId="166" fontId="10" fillId="0" borderId="0" xfId="3" applyNumberFormat="1" applyFont="1" applyBorder="1" applyAlignment="1">
      <alignment horizontal="left"/>
    </xf>
    <xf numFmtId="166" fontId="10" fillId="0" borderId="0" xfId="3" applyNumberFormat="1" applyFont="1" applyBorder="1"/>
    <xf numFmtId="166" fontId="10" fillId="0" borderId="14" xfId="3" applyNumberFormat="1" applyFont="1" applyBorder="1"/>
    <xf numFmtId="166" fontId="3" fillId="0" borderId="0" xfId="3" applyNumberFormat="1" applyFont="1" applyFill="1" applyBorder="1" applyAlignment="1">
      <alignment horizontal="center"/>
    </xf>
    <xf numFmtId="166" fontId="5" fillId="0" borderId="2" xfId="3" applyNumberFormat="1" applyFont="1" applyFill="1" applyBorder="1" applyAlignment="1" applyProtection="1">
      <alignment horizontal="center"/>
    </xf>
    <xf numFmtId="166" fontId="5" fillId="0" borderId="5" xfId="3" applyNumberFormat="1" applyFont="1" applyFill="1" applyBorder="1" applyAlignment="1" applyProtection="1">
      <alignment horizontal="center" wrapText="1"/>
    </xf>
    <xf numFmtId="166" fontId="3" fillId="0" borderId="0" xfId="3" applyNumberFormat="1" applyFont="1" applyFill="1" applyAlignment="1">
      <alignment horizontal="center"/>
    </xf>
    <xf numFmtId="166" fontId="8" fillId="0" borderId="0" xfId="3" quotePrefix="1" applyNumberFormat="1" applyFont="1" applyFill="1" applyBorder="1" applyAlignment="1"/>
    <xf numFmtId="166" fontId="8" fillId="0" borderId="0" xfId="3" applyNumberFormat="1" applyFont="1" applyFill="1" applyBorder="1" applyAlignment="1"/>
    <xf numFmtId="166" fontId="7" fillId="0" borderId="0" xfId="3" applyNumberFormat="1" applyFont="1" applyFill="1" applyBorder="1"/>
    <xf numFmtId="166" fontId="8" fillId="0" borderId="1" xfId="3" applyNumberFormat="1" applyFont="1" applyFill="1" applyBorder="1"/>
    <xf numFmtId="166" fontId="8" fillId="0" borderId="7" xfId="3" applyNumberFormat="1" applyFont="1" applyFill="1" applyBorder="1"/>
    <xf numFmtId="166" fontId="3" fillId="0" borderId="9" xfId="3" applyNumberFormat="1" applyFont="1" applyFill="1" applyBorder="1"/>
    <xf numFmtId="166" fontId="5" fillId="0" borderId="12" xfId="3" applyNumberFormat="1" applyFont="1" applyFill="1" applyBorder="1"/>
    <xf numFmtId="166" fontId="3" fillId="0" borderId="7" xfId="3" applyNumberFormat="1" applyFont="1" applyFill="1" applyBorder="1"/>
    <xf numFmtId="166" fontId="16" fillId="0" borderId="0" xfId="3" applyNumberFormat="1" applyFont="1" applyBorder="1"/>
    <xf numFmtId="166" fontId="16" fillId="0" borderId="14" xfId="3" applyNumberFormat="1" applyFont="1" applyBorder="1"/>
    <xf numFmtId="164" fontId="3" fillId="0" borderId="0" xfId="1" applyNumberFormat="1" applyFont="1" applyFill="1" applyBorder="1" applyAlignment="1" applyProtection="1"/>
    <xf numFmtId="166" fontId="3" fillId="0" borderId="1" xfId="3" applyNumberFormat="1" applyFont="1" applyFill="1" applyBorder="1" applyProtection="1">
      <protection locked="0"/>
    </xf>
    <xf numFmtId="164" fontId="5" fillId="0" borderId="12" xfId="1" applyNumberFormat="1" applyFont="1" applyFill="1" applyBorder="1" applyAlignment="1">
      <alignment horizontal="center" vertical="center"/>
    </xf>
    <xf numFmtId="166" fontId="5" fillId="3" borderId="14" xfId="3" applyNumberFormat="1" applyFont="1" applyFill="1" applyBorder="1"/>
    <xf numFmtId="164" fontId="7" fillId="0" borderId="0" xfId="1" applyNumberFormat="1" applyFont="1" applyFill="1" applyAlignment="1" applyProtection="1">
      <alignment horizontal="right"/>
    </xf>
    <xf numFmtId="164" fontId="5" fillId="0" borderId="12" xfId="1" applyNumberFormat="1" applyFont="1" applyFill="1" applyBorder="1" applyAlignment="1">
      <alignment horizontal="right"/>
    </xf>
    <xf numFmtId="166" fontId="7" fillId="0" borderId="0" xfId="3" applyNumberFormat="1" applyFont="1" applyFill="1" applyAlignment="1" applyProtection="1">
      <alignment horizontal="right"/>
    </xf>
    <xf numFmtId="166" fontId="7" fillId="0" borderId="1" xfId="3" applyNumberFormat="1" applyFont="1" applyFill="1" applyBorder="1" applyAlignment="1" applyProtection="1">
      <alignment horizontal="right"/>
    </xf>
    <xf numFmtId="166" fontId="5" fillId="0" borderId="12" xfId="3" applyNumberFormat="1" applyFont="1" applyFill="1" applyBorder="1" applyAlignment="1">
      <alignment horizontal="right"/>
    </xf>
    <xf numFmtId="164" fontId="5" fillId="2" borderId="0" xfId="1" applyNumberFormat="1" applyFont="1" applyFill="1"/>
    <xf numFmtId="164" fontId="3" fillId="2" borderId="0" xfId="1" applyNumberFormat="1" applyFont="1" applyFill="1" applyAlignment="1"/>
    <xf numFmtId="164" fontId="2" fillId="0" borderId="0" xfId="1" applyNumberFormat="1" applyFont="1" applyFill="1" applyAlignment="1">
      <alignment horizontal="left"/>
    </xf>
    <xf numFmtId="166" fontId="8" fillId="0" borderId="15" xfId="3" applyNumberFormat="1" applyFont="1" applyFill="1" applyBorder="1"/>
    <xf numFmtId="166" fontId="17" fillId="0" borderId="15" xfId="3" applyNumberFormat="1" applyFont="1" applyBorder="1"/>
    <xf numFmtId="166" fontId="3" fillId="0" borderId="15" xfId="3" applyNumberFormat="1" applyFont="1" applyFill="1" applyBorder="1" applyAlignment="1">
      <alignment vertical="top"/>
    </xf>
    <xf numFmtId="166" fontId="3" fillId="0" borderId="16" xfId="3" applyNumberFormat="1" applyFont="1" applyFill="1" applyBorder="1"/>
    <xf numFmtId="166" fontId="5" fillId="3" borderId="15" xfId="3" applyNumberFormat="1" applyFont="1" applyFill="1" applyBorder="1"/>
    <xf numFmtId="166" fontId="5" fillId="3" borderId="16" xfId="3" applyNumberFormat="1" applyFont="1" applyFill="1" applyBorder="1"/>
    <xf numFmtId="166" fontId="5" fillId="3" borderId="7" xfId="3" applyNumberFormat="1" applyFont="1" applyFill="1" applyBorder="1"/>
    <xf numFmtId="9" fontId="3" fillId="0" borderId="0" xfId="2" applyFont="1" applyFill="1" applyBorder="1" applyAlignment="1" applyProtection="1">
      <alignment horizontal="right"/>
      <protection locked="0"/>
    </xf>
    <xf numFmtId="166" fontId="3" fillId="0" borderId="0" xfId="3" applyNumberFormat="1" applyFont="1" applyFill="1" applyBorder="1" applyAlignment="1">
      <alignment horizontal="right"/>
    </xf>
    <xf numFmtId="166" fontId="3" fillId="0" borderId="0" xfId="3" applyNumberFormat="1" applyFont="1" applyFill="1" applyBorder="1" applyAlignment="1" applyProtection="1">
      <alignment horizontal="right"/>
      <protection locked="0"/>
    </xf>
    <xf numFmtId="9" fontId="8" fillId="0" borderId="0" xfId="2" applyFont="1" applyFill="1" applyBorder="1" applyAlignment="1" applyProtection="1">
      <alignment horizontal="right"/>
      <protection locked="0"/>
    </xf>
    <xf numFmtId="166" fontId="15" fillId="0" borderId="0" xfId="3" applyNumberFormat="1" applyFont="1" applyAlignment="1">
      <alignment horizontal="left"/>
    </xf>
    <xf numFmtId="166" fontId="5" fillId="0" borderId="0" xfId="3" applyNumberFormat="1" applyFont="1" applyFill="1" applyBorder="1" applyProtection="1">
      <protection locked="0"/>
    </xf>
    <xf numFmtId="9" fontId="5" fillId="0" borderId="0" xfId="2" applyFont="1" applyFill="1" applyBorder="1" applyAlignment="1" applyProtection="1">
      <alignment horizontal="right"/>
      <protection locked="0"/>
    </xf>
    <xf numFmtId="9" fontId="3" fillId="0" borderId="1" xfId="2" applyFont="1" applyFill="1" applyBorder="1" applyAlignment="1" applyProtection="1">
      <alignment horizontal="right"/>
      <protection locked="0"/>
    </xf>
    <xf numFmtId="166" fontId="8" fillId="0" borderId="0" xfId="3" applyNumberFormat="1" applyFont="1" applyFill="1" applyAlignment="1">
      <alignment vertical="top"/>
    </xf>
    <xf numFmtId="9" fontId="5" fillId="3" borderId="0" xfId="2" applyFont="1" applyFill="1" applyBorder="1" applyAlignment="1" applyProtection="1">
      <alignment horizontal="right"/>
      <protection locked="0"/>
    </xf>
    <xf numFmtId="166" fontId="8" fillId="0" borderId="14" xfId="3" applyNumberFormat="1" applyFont="1" applyFill="1" applyBorder="1" applyAlignment="1">
      <alignment vertical="top"/>
    </xf>
    <xf numFmtId="164" fontId="7" fillId="0" borderId="14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[BUILD America 250 Act Authorizations 5.19.2026.xlsx]Summary Pivot!PivotTable2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BUILD</a:t>
            </a:r>
            <a:r>
              <a:rPr lang="en-US" baseline="0"/>
              <a:t> America 250 Act (total)</a:t>
            </a:r>
          </a:p>
          <a:p>
            <a:pPr>
              <a:defRPr/>
            </a:pP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1.6306497766340793E-2"/>
              <c:y val="-7.8267752407765808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7921023832185841E-2"/>
              <c:y val="7.78869017867531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266658412527344"/>
              <c:y val="1.21269130615047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0333689996569373"/>
              <c:y val="-4.04032690224560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1639832506629692E-3"/>
              <c:y val="-4.09473413381884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0177813389386443"/>
          <c:y val="0.39976303356369003"/>
          <c:w val="0.36368511677848447"/>
          <c:h val="0.50832905886960777"/>
        </c:manualLayout>
      </c:layout>
      <c:pieChart>
        <c:varyColors val="1"/>
        <c:ser>
          <c:idx val="0"/>
          <c:order val="0"/>
          <c:tx>
            <c:strRef>
              <c:f>'Summary Pivot'!$B$3</c:f>
              <c:strCache>
                <c:ptCount val="1"/>
                <c:pt idx="0">
                  <c:v>Sum of Total FY 2027 to 2031 (summable)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587-4455-9EC9-D405AD7782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587-4455-9EC9-D405AD7782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87-4455-9EC9-D405AD7782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73-49B3-9EA5-B421684B3E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87-4455-9EC9-D405AD7782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87-4455-9EC9-D405AD7782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587-4455-9EC9-D405AD77828D}"/>
              </c:ext>
            </c:extLst>
          </c:dPt>
          <c:dLbls>
            <c:dLbl>
              <c:idx val="0"/>
              <c:layout>
                <c:manualLayout>
                  <c:x val="7.1639832506629692E-3"/>
                  <c:y val="-4.09473413381884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87-4455-9EC9-D405AD77828D}"/>
                </c:ext>
              </c:extLst>
            </c:dLbl>
            <c:dLbl>
              <c:idx val="1"/>
              <c:layout>
                <c:manualLayout>
                  <c:x val="-1.6306497766340793E-2"/>
                  <c:y val="-7.826775240776580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87-4455-9EC9-D405AD77828D}"/>
                </c:ext>
              </c:extLst>
            </c:dLbl>
            <c:dLbl>
              <c:idx val="2"/>
              <c:layout>
                <c:manualLayout>
                  <c:x val="-4.7921023832185841E-2"/>
                  <c:y val="7.7886901786753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87-4455-9EC9-D405AD77828D}"/>
                </c:ext>
              </c:extLst>
            </c:dLbl>
            <c:dLbl>
              <c:idx val="4"/>
              <c:layout>
                <c:manualLayout>
                  <c:x val="-0.10333689996569373"/>
                  <c:y val="-4.0403269022456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87-4455-9EC9-D405AD77828D}"/>
                </c:ext>
              </c:extLst>
            </c:dLbl>
            <c:dLbl>
              <c:idx val="6"/>
              <c:layout>
                <c:manualLayout>
                  <c:x val="0.14266658412527344"/>
                  <c:y val="1.2126913061504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87-4455-9EC9-D405AD778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Pivot'!$A$4:$A$11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Pivot'!$B$4:$B$11</c:f>
              <c:numCache>
                <c:formatCode>_("$"* #,##0_);_("$"* \(#,##0\);_("$"* "-"??_);_(@_)</c:formatCode>
                <c:ptCount val="7"/>
                <c:pt idx="0">
                  <c:v>393344000000</c:v>
                </c:pt>
                <c:pt idx="1">
                  <c:v>102742000000</c:v>
                </c:pt>
                <c:pt idx="2">
                  <c:v>64525820000</c:v>
                </c:pt>
                <c:pt idx="3">
                  <c:v>10775000000</c:v>
                </c:pt>
                <c:pt idx="4">
                  <c:v>5676000000</c:v>
                </c:pt>
                <c:pt idx="5">
                  <c:v>5183100000</c:v>
                </c:pt>
                <c:pt idx="6">
                  <c:v>614125000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587-4455-9EC9-D405AD77828D}"/>
            </c:ext>
          </c:extLst>
        </c:ser>
        <c:ser>
          <c:idx val="1"/>
          <c:order val="1"/>
          <c:tx>
            <c:strRef>
              <c:f>'Summary Pivot'!$C$3</c:f>
              <c:strCache>
                <c:ptCount val="1"/>
                <c:pt idx="0">
                  <c:v>Sum of IIJA Comparison (summable)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73-49B3-9EA5-B421684B3E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A73-49B3-9EA5-B421684B3E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A73-49B3-9EA5-B421684B3E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A73-49B3-9EA5-B421684B3E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A73-49B3-9EA5-B421684B3E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A73-49B3-9EA5-B421684B3E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A73-49B3-9EA5-B421684B3E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Pivot'!$A$4:$A$11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Pivot'!$C$4:$C$11</c:f>
              <c:numCache>
                <c:formatCode>_("$"* #,##0_);_("$"* \(#,##0\);_("$"* "-"??_);_(@_)</c:formatCode>
                <c:ptCount val="7"/>
                <c:pt idx="0">
                  <c:v>361447000000</c:v>
                </c:pt>
                <c:pt idx="1">
                  <c:v>108524550890</c:v>
                </c:pt>
                <c:pt idx="2">
                  <c:v>102025000000</c:v>
                </c:pt>
                <c:pt idx="3">
                  <c:v>42763750000</c:v>
                </c:pt>
                <c:pt idx="4">
                  <c:v>8470760008</c:v>
                </c:pt>
                <c:pt idx="5">
                  <c:v>5129000000</c:v>
                </c:pt>
                <c:pt idx="6">
                  <c:v>1579125000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587-4455-9EC9-D405AD7782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IIJA</a:t>
            </a:r>
            <a:r>
              <a:rPr lang="en-US" baseline="0"/>
              <a:t> (total with Div J)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256293642092126"/>
          <c:y val="0.30653329187835954"/>
          <c:w val="0.43421699227643096"/>
          <c:h val="0.58819719388167724"/>
        </c:manualLayout>
      </c:layout>
      <c:pieChart>
        <c:varyColors val="1"/>
        <c:ser>
          <c:idx val="0"/>
          <c:order val="0"/>
          <c:tx>
            <c:strRef>
              <c:f>'Summary Pivot'!$M$4</c:f>
              <c:strCache>
                <c:ptCount val="1"/>
                <c:pt idx="0">
                  <c:v>IIJA totals (with Div J)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30-4EB6-BD67-E27938BE3C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30-4EB6-BD67-E27938BE3C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30-4EB6-BD67-E27938BE3C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30-4EB6-BD67-E27938BE3C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30-4EB6-BD67-E27938BE3C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30-4EB6-BD67-E27938BE3CB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30-4EB6-BD67-E27938BE3CBC}"/>
              </c:ext>
            </c:extLst>
          </c:dPt>
          <c:dLbls>
            <c:dLbl>
              <c:idx val="0"/>
              <c:layout>
                <c:manualLayout>
                  <c:x val="1.4710549246906911E-3"/>
                  <c:y val="7.23185611050506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30-4EB6-BD67-E27938BE3CBC}"/>
                </c:ext>
              </c:extLst>
            </c:dLbl>
            <c:dLbl>
              <c:idx val="1"/>
              <c:layout>
                <c:manualLayout>
                  <c:x val="-2.4616952581298073E-2"/>
                  <c:y val="-8.3612765016794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0-4EB6-BD67-E27938BE3CBC}"/>
                </c:ext>
              </c:extLst>
            </c:dLbl>
            <c:dLbl>
              <c:idx val="2"/>
              <c:layout>
                <c:manualLayout>
                  <c:x val="-2.2120484280621241E-2"/>
                  <c:y val="2.06729723755317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30-4EB6-BD67-E27938BE3CBC}"/>
                </c:ext>
              </c:extLst>
            </c:dLbl>
            <c:dLbl>
              <c:idx val="3"/>
              <c:layout>
                <c:manualLayout>
                  <c:x val="-0.1211095585667722"/>
                  <c:y val="5.38262880845106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30-4EB6-BD67-E27938BE3CBC}"/>
                </c:ext>
              </c:extLst>
            </c:dLbl>
            <c:dLbl>
              <c:idx val="4"/>
              <c:layout>
                <c:manualLayout>
                  <c:x val="-6.5547516878391734E-2"/>
                  <c:y val="4.82435252063613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30-4EB6-BD67-E27938BE3CBC}"/>
                </c:ext>
              </c:extLst>
            </c:dLbl>
            <c:dLbl>
              <c:idx val="6"/>
              <c:layout>
                <c:manualLayout>
                  <c:x val="0.11458347706014024"/>
                  <c:y val="2.0559390539998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30-4EB6-BD67-E27938BE3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Pivot'!$L$5:$L$11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Pivot'!$M$5:$M$11</c:f>
              <c:numCache>
                <c:formatCode>_("$"* #,##0_);_("$"* \(#,##0\);_("$"* "-"??_);_(@_)</c:formatCode>
                <c:ptCount val="7"/>
                <c:pt idx="0">
                  <c:v>361447000000</c:v>
                </c:pt>
                <c:pt idx="1">
                  <c:v>108524550890</c:v>
                </c:pt>
                <c:pt idx="2">
                  <c:v>102025000000</c:v>
                </c:pt>
                <c:pt idx="3">
                  <c:v>42763750000</c:v>
                </c:pt>
                <c:pt idx="4">
                  <c:v>8470760008</c:v>
                </c:pt>
                <c:pt idx="5">
                  <c:v>5129000000</c:v>
                </c:pt>
                <c:pt idx="6">
                  <c:v>1579125000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E-4D4A-A608-96046CA780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[BUILD America 250 Act Authorizations 5.19.2026.xlsx]Summary Pivot!PivotTable3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BUILD</a:t>
            </a:r>
            <a:r>
              <a:rPr lang="en-US" baseline="0"/>
              <a:t> America 250 Act, Guaranteed Funding</a:t>
            </a:r>
          </a:p>
          <a:p>
            <a:pPr>
              <a:defRPr/>
            </a:pP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3.5570740245959652E-2"/>
              <c:y val="2.6122424118952333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2589134684329453"/>
              <c:y val="3.803109907408507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289272200970585"/>
              <c:y val="2.34960047130628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234192802718465"/>
              <c:y val="-7.771618078082651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5.5711674597062437E-2"/>
              <c:y val="-5.58641822972401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4777127206934257E-2"/>
              <c:y val="-6.094007122101723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3130737798140351E-2"/>
              <c:y val="-3.69833142031426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'Summary Pivot'!$P$4</c:f>
              <c:strCache>
                <c:ptCount val="1"/>
                <c:pt idx="0">
                  <c:v>Sum of Total FY 2027 to 2031 (summable)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152-4A7F-9C2F-B0A1A6FCE1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52-4A7F-9C2F-B0A1A6FCE1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152-4A7F-9C2F-B0A1A6FCE1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52-4A7F-9C2F-B0A1A6FCE1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152-4A7F-9C2F-B0A1A6FCE1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52-4A7F-9C2F-B0A1A6FCE1B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52-4A7F-9C2F-B0A1A6FCE1BB}"/>
              </c:ext>
            </c:extLst>
          </c:dPt>
          <c:dLbls>
            <c:dLbl>
              <c:idx val="0"/>
              <c:layout>
                <c:manualLayout>
                  <c:x val="2.4777127206934257E-2"/>
                  <c:y val="-6.09400712210172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52-4A7F-9C2F-B0A1A6FCE1BB}"/>
                </c:ext>
              </c:extLst>
            </c:dLbl>
            <c:dLbl>
              <c:idx val="1"/>
              <c:layout>
                <c:manualLayout>
                  <c:x val="-3.5570740245959652E-2"/>
                  <c:y val="2.612242411895233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52-4A7F-9C2F-B0A1A6FCE1BB}"/>
                </c:ext>
              </c:extLst>
            </c:dLbl>
            <c:dLbl>
              <c:idx val="2"/>
              <c:layout>
                <c:manualLayout>
                  <c:x val="-0.1234192802718465"/>
                  <c:y val="-7.771618078082651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52-4A7F-9C2F-B0A1A6FCE1BB}"/>
                </c:ext>
              </c:extLst>
            </c:dLbl>
            <c:dLbl>
              <c:idx val="3"/>
              <c:layout>
                <c:manualLayout>
                  <c:x val="-5.5711674597062437E-2"/>
                  <c:y val="-5.58641822972401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52-4A7F-9C2F-B0A1A6FCE1BB}"/>
                </c:ext>
              </c:extLst>
            </c:dLbl>
            <c:dLbl>
              <c:idx val="4"/>
              <c:layout>
                <c:manualLayout>
                  <c:x val="0.14289272200970585"/>
                  <c:y val="2.3496004713062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52-4A7F-9C2F-B0A1A6FCE1BB}"/>
                </c:ext>
              </c:extLst>
            </c:dLbl>
            <c:dLbl>
              <c:idx val="5"/>
              <c:layout>
                <c:manualLayout>
                  <c:x val="2.3130737798140351E-2"/>
                  <c:y val="-3.6983314203142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52-4A7F-9C2F-B0A1A6FCE1BB}"/>
                </c:ext>
              </c:extLst>
            </c:dLbl>
            <c:dLbl>
              <c:idx val="6"/>
              <c:layout>
                <c:manualLayout>
                  <c:x val="-0.12589134684329453"/>
                  <c:y val="3.803109907408507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52-4A7F-9C2F-B0A1A6FCE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Pivot'!$O$5:$O$12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NHTSA</c:v>
                </c:pt>
                <c:pt idx="3">
                  <c:v>FMCSA</c:v>
                </c:pt>
                <c:pt idx="4">
                  <c:v>PHMSA</c:v>
                </c:pt>
                <c:pt idx="5">
                  <c:v>OST</c:v>
                </c:pt>
                <c:pt idx="6">
                  <c:v>FRA</c:v>
                </c:pt>
              </c:strCache>
            </c:strRef>
          </c:cat>
          <c:val>
            <c:numRef>
              <c:f>'Summary Pivot'!$P$5:$P$12</c:f>
              <c:numCache>
                <c:formatCode>_("$"* #,##0_);_("$"* \(#,##0\);_("$"* "-"??_);_(@_)</c:formatCode>
                <c:ptCount val="7"/>
                <c:pt idx="0">
                  <c:v>376065000000</c:v>
                </c:pt>
                <c:pt idx="1">
                  <c:v>87592000000</c:v>
                </c:pt>
                <c:pt idx="2">
                  <c:v>5676000000</c:v>
                </c:pt>
                <c:pt idx="3">
                  <c:v>5040000000</c:v>
                </c:pt>
                <c:pt idx="4">
                  <c:v>234125000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152-4A7F-9C2F-B0A1A6FCE1BB}"/>
            </c:ext>
          </c:extLst>
        </c:ser>
        <c:ser>
          <c:idx val="1"/>
          <c:order val="1"/>
          <c:tx>
            <c:strRef>
              <c:f>'Summary Pivot'!$Q$4</c:f>
              <c:strCache>
                <c:ptCount val="1"/>
                <c:pt idx="0">
                  <c:v>Sum of IIJA Comparison (summable)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95-4C29-82F3-1FF23C0075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95-4C29-82F3-1FF23C0075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95-4C29-82F3-1FF23C0075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95-4C29-82F3-1FF23C0075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95-4C29-82F3-1FF23C0075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95-4C29-82F3-1FF23C0075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95-4C29-82F3-1FF23C00750B}"/>
              </c:ext>
            </c:extLst>
          </c:dPt>
          <c:cat>
            <c:strRef>
              <c:f>'Summary Pivot'!$O$5:$O$12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NHTSA</c:v>
                </c:pt>
                <c:pt idx="3">
                  <c:v>FMCSA</c:v>
                </c:pt>
                <c:pt idx="4">
                  <c:v>PHMSA</c:v>
                </c:pt>
                <c:pt idx="5">
                  <c:v>OST</c:v>
                </c:pt>
                <c:pt idx="6">
                  <c:v>FRA</c:v>
                </c:pt>
              </c:strCache>
            </c:strRef>
          </c:cat>
          <c:val>
            <c:numRef>
              <c:f>'Summary Pivot'!$Q$5:$Q$12</c:f>
              <c:numCache>
                <c:formatCode>_("$"* #,##0_);_("$"* \(#,##0\);_("$"* "-"??_);_(@_)</c:formatCode>
                <c:ptCount val="7"/>
                <c:pt idx="0">
                  <c:v>350029500000</c:v>
                </c:pt>
                <c:pt idx="1">
                  <c:v>92524550890</c:v>
                </c:pt>
                <c:pt idx="2">
                  <c:v>6678420257</c:v>
                </c:pt>
                <c:pt idx="3">
                  <c:v>5129000000</c:v>
                </c:pt>
                <c:pt idx="4">
                  <c:v>1234125000</c:v>
                </c:pt>
                <c:pt idx="5">
                  <c:v>19100000000</c:v>
                </c:pt>
                <c:pt idx="6">
                  <c:v>66000000000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52-4A7F-9C2F-B0A1A6FC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IIJA guaranteed funding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'Summary Pivot'!$AG$4</c:f>
              <c:strCache>
                <c:ptCount val="1"/>
                <c:pt idx="0">
                  <c:v>IIJA totals (with Div J, subtract STA)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78-4BB9-94E1-4D482D3840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78-4BB9-94E1-4D482D3840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78-4BB9-94E1-4D482D3840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78-4BB9-94E1-4D482D3840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78-4BB9-94E1-4D482D3840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78-4BB9-94E1-4D482D3840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78-4BB9-94E1-4D482D38404A}"/>
              </c:ext>
            </c:extLst>
          </c:dPt>
          <c:dLbls>
            <c:dLbl>
              <c:idx val="3"/>
              <c:layout>
                <c:manualLayout>
                  <c:x val="-7.6742218657642941E-2"/>
                  <c:y val="1.6504309314148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78-4BB9-94E1-4D482D38404A}"/>
                </c:ext>
              </c:extLst>
            </c:dLbl>
            <c:dLbl>
              <c:idx val="5"/>
              <c:layout>
                <c:manualLayout>
                  <c:x val="8.3718783990155837E-2"/>
                  <c:y val="-4.1260773285371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78-4BB9-94E1-4D482D38404A}"/>
                </c:ext>
              </c:extLst>
            </c:dLbl>
            <c:dLbl>
              <c:idx val="6"/>
              <c:layout>
                <c:manualLayout>
                  <c:x val="0.22673837330667224"/>
                  <c:y val="2.8882541299759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78-4BB9-94E1-4D482D384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Pivot'!$L$5:$L$11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Pivot'!$AG$5:$AG$11</c:f>
              <c:numCache>
                <c:formatCode>_("$"* #,##0_);_("$"* \(#,##0\);_("$"* "-"??_);_(@_)</c:formatCode>
                <c:ptCount val="7"/>
                <c:pt idx="0">
                  <c:v>350029500000</c:v>
                </c:pt>
                <c:pt idx="1">
                  <c:v>92524550890</c:v>
                </c:pt>
                <c:pt idx="2">
                  <c:v>66000000000</c:v>
                </c:pt>
                <c:pt idx="3">
                  <c:v>19100000000</c:v>
                </c:pt>
                <c:pt idx="4">
                  <c:v>6678420257</c:v>
                </c:pt>
                <c:pt idx="5">
                  <c:v>5129000000</c:v>
                </c:pt>
                <c:pt idx="6">
                  <c:v>1234125000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78-4BB9-94E1-4D482D3840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Gotham Office" panose="02000000000000000000" pitchFamily="2" charset="0"/>
                <a:ea typeface="+mn-ea"/>
                <a:cs typeface="+mn-cs"/>
              </a:defRPr>
            </a:pPr>
            <a:r>
              <a:rPr lang="en-US" b="1"/>
              <a:t>The BUILD America 250</a:t>
            </a:r>
            <a:r>
              <a:rPr lang="en-US" b="1" baseline="0"/>
              <a:t> Act Increases Highway and Decreases Transit and Rail Funding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Gotham Office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066812591941187"/>
          <c:y val="0.17719359840244181"/>
          <c:w val="0.74934399404155327"/>
          <c:h val="0.63708366480501344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'Summary Pivot'!$E$20</c:f>
              <c:strCache>
                <c:ptCount val="1"/>
                <c:pt idx="0">
                  <c:v>IIJA Authorized</c:v>
                </c:pt>
              </c:strCache>
            </c:strRef>
          </c:tx>
          <c:spPr>
            <a:solidFill>
              <a:schemeClr val="accent5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Pivot'!$A$21:$A$23</c:f>
              <c:strCache>
                <c:ptCount val="3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</c:strCache>
            </c:strRef>
          </c:cat>
          <c:val>
            <c:numRef>
              <c:f>'Summary Pivot'!$E$21:$E$23</c:f>
              <c:numCache>
                <c:formatCode>_("$"* #,##0_);_("$"* \(#,##0\);_("$"* "-"??_);_(@_)</c:formatCode>
                <c:ptCount val="3"/>
                <c:pt idx="0">
                  <c:v>365454500000</c:v>
                </c:pt>
                <c:pt idx="1">
                  <c:v>108150000000</c:v>
                </c:pt>
                <c:pt idx="2">
                  <c:v>102025000000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C-42BC-91D9-DA3A470F7AF0}"/>
            </c:ext>
          </c:extLst>
        </c:ser>
        <c:ser>
          <c:idx val="1"/>
          <c:order val="3"/>
          <c:tx>
            <c:strRef>
              <c:f>'Summary Pivot'!$C$20</c:f>
              <c:strCache>
                <c:ptCount val="1"/>
                <c:pt idx="0">
                  <c:v>BA250 Authorized</c:v>
                </c:pt>
              </c:strCache>
            </c:strRef>
          </c:tx>
          <c:spPr>
            <a:solidFill>
              <a:schemeClr val="accent6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Pivot'!$A$21:$A$23</c:f>
              <c:strCache>
                <c:ptCount val="3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</c:strCache>
            </c:strRef>
          </c:cat>
          <c:val>
            <c:numRef>
              <c:f>'Summary Pivot'!$C$21:$C$23</c:f>
              <c:numCache>
                <c:formatCode>_("$"* #,##0_);_("$"* \(#,##0\);_("$"* "-"??_);_(@_)</c:formatCode>
                <c:ptCount val="3"/>
                <c:pt idx="0">
                  <c:v>393344000000</c:v>
                </c:pt>
                <c:pt idx="1">
                  <c:v>102742000000</c:v>
                </c:pt>
                <c:pt idx="2">
                  <c:v>64525820000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C-42BC-91D9-DA3A470F7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128"/>
        <c:axId val="105023968"/>
      </c:barChart>
      <c:barChart>
        <c:barDir val="col"/>
        <c:grouping val="clustered"/>
        <c:varyColors val="0"/>
        <c:ser>
          <c:idx val="2"/>
          <c:order val="0"/>
          <c:tx>
            <c:strRef>
              <c:f>'Summary Pivot'!$D$20</c:f>
              <c:strCache>
                <c:ptCount val="1"/>
                <c:pt idx="0">
                  <c:v>IIJA Guaranteed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'Summary Pivot'!$A$21:$A$23</c:f>
              <c:strCache>
                <c:ptCount val="3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</c:strCache>
            </c:strRef>
          </c:cat>
          <c:val>
            <c:numRef>
              <c:f>'Summary Pivot'!$D$21:$D$23</c:f>
              <c:numCache>
                <c:formatCode>_("$"* #,##0_);_("$"* \(#,##0\);_("$"* "-"??_);_(@_)</c:formatCode>
                <c:ptCount val="3"/>
                <c:pt idx="0">
                  <c:v>350029500000</c:v>
                </c:pt>
                <c:pt idx="1">
                  <c:v>92524550890</c:v>
                </c:pt>
                <c:pt idx="2">
                  <c:v>66000000000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C-42BC-91D9-DA3A470F7AF0}"/>
            </c:ext>
          </c:extLst>
        </c:ser>
        <c:ser>
          <c:idx val="0"/>
          <c:order val="2"/>
          <c:tx>
            <c:strRef>
              <c:f>'Summary Pivot'!$B$20</c:f>
              <c:strCache>
                <c:ptCount val="1"/>
                <c:pt idx="0">
                  <c:v>BA250 Guaranteed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'Summary Pivot'!$A$21:$A$23</c:f>
              <c:strCache>
                <c:ptCount val="3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</c:strCache>
            </c:strRef>
          </c:cat>
          <c:val>
            <c:numRef>
              <c:f>'Summary Pivot'!$B$21:$B$23</c:f>
              <c:numCache>
                <c:formatCode>_("$"* #,##0_);_("$"* \(#,##0\);_("$"* "-"??_);_(@_)</c:formatCode>
                <c:ptCount val="3"/>
                <c:pt idx="0">
                  <c:v>376065000000</c:v>
                </c:pt>
                <c:pt idx="1">
                  <c:v>87592000000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C-42BC-91D9-DA3A470F7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96496"/>
        <c:axId val="239397456"/>
      </c:barChart>
      <c:catAx>
        <c:axId val="1050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otham Office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105023968"/>
        <c:crosses val="autoZero"/>
        <c:auto val="1"/>
        <c:lblAlgn val="ctr"/>
        <c:lblOffset val="100"/>
        <c:noMultiLvlLbl val="0"/>
      </c:catAx>
      <c:valAx>
        <c:axId val="105023968"/>
        <c:scaling>
          <c:orientation val="minMax"/>
          <c:max val="450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otham Office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105020128"/>
        <c:crosses val="autoZero"/>
        <c:crossBetween val="between"/>
      </c:valAx>
      <c:valAx>
        <c:axId val="239397456"/>
        <c:scaling>
          <c:orientation val="minMax"/>
          <c:max val="450000000000"/>
        </c:scaling>
        <c:delete val="1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39396496"/>
        <c:crosses val="max"/>
        <c:crossBetween val="between"/>
      </c:valAx>
      <c:catAx>
        <c:axId val="23939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39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47704915212557"/>
          <c:y val="0.87484322742474918"/>
          <c:w val="0.43304573303500615"/>
          <c:h val="0.12372755463194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otham Office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otham Office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'Summary Pivot'!$E$20</c:f>
              <c:strCache>
                <c:ptCount val="1"/>
                <c:pt idx="0">
                  <c:v>IIJA Authorized</c:v>
                </c:pt>
              </c:strCache>
            </c:strRef>
          </c:tx>
          <c:spPr>
            <a:solidFill>
              <a:schemeClr val="accent5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Pivot'!$A$21:$A$27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Pivot'!$E$21:$E$27</c:f>
              <c:numCache>
                <c:formatCode>_("$"* #,##0_);_("$"* \(#,##0\);_("$"* "-"??_);_(@_)</c:formatCode>
                <c:ptCount val="7"/>
                <c:pt idx="0">
                  <c:v>365454500000</c:v>
                </c:pt>
                <c:pt idx="1">
                  <c:v>108150000000</c:v>
                </c:pt>
                <c:pt idx="2">
                  <c:v>102025000000</c:v>
                </c:pt>
                <c:pt idx="3">
                  <c:v>42763750000</c:v>
                </c:pt>
                <c:pt idx="4">
                  <c:v>8470760008</c:v>
                </c:pt>
                <c:pt idx="5">
                  <c:v>5129000000</c:v>
                </c:pt>
                <c:pt idx="6">
                  <c:v>1579125000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E-44AC-A25F-BD4EAA8F68F9}"/>
            </c:ext>
          </c:extLst>
        </c:ser>
        <c:ser>
          <c:idx val="1"/>
          <c:order val="3"/>
          <c:tx>
            <c:strRef>
              <c:f>'Summary Pivot'!$C$20</c:f>
              <c:strCache>
                <c:ptCount val="1"/>
                <c:pt idx="0">
                  <c:v>BA250 Authorized</c:v>
                </c:pt>
              </c:strCache>
            </c:strRef>
          </c:tx>
          <c:spPr>
            <a:solidFill>
              <a:schemeClr val="accent6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Pivot'!$A$21:$A$27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Pivot'!$C$21:$C$27</c:f>
              <c:numCache>
                <c:formatCode>_("$"* #,##0_);_("$"* \(#,##0\);_("$"* "-"??_);_(@_)</c:formatCode>
                <c:ptCount val="7"/>
                <c:pt idx="0">
                  <c:v>393344000000</c:v>
                </c:pt>
                <c:pt idx="1">
                  <c:v>102742000000</c:v>
                </c:pt>
                <c:pt idx="2">
                  <c:v>64525820000</c:v>
                </c:pt>
                <c:pt idx="3">
                  <c:v>10775000000</c:v>
                </c:pt>
                <c:pt idx="4">
                  <c:v>5676000000</c:v>
                </c:pt>
                <c:pt idx="5">
                  <c:v>5183100000</c:v>
                </c:pt>
                <c:pt idx="6">
                  <c:v>614125000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E-44AC-A25F-BD4EAA8F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128"/>
        <c:axId val="105023968"/>
      </c:barChart>
      <c:barChart>
        <c:barDir val="col"/>
        <c:grouping val="clustered"/>
        <c:varyColors val="0"/>
        <c:ser>
          <c:idx val="2"/>
          <c:order val="0"/>
          <c:tx>
            <c:strRef>
              <c:f>'Summary Pivot'!$D$20</c:f>
              <c:strCache>
                <c:ptCount val="1"/>
                <c:pt idx="0">
                  <c:v>IIJA Guaranteed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'Summary Pivot'!$A$21:$A$27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Pivot'!$D$21:$D$27</c:f>
              <c:numCache>
                <c:formatCode>_("$"* #,##0_);_("$"* \(#,##0\);_("$"* "-"??_);_(@_)</c:formatCode>
                <c:ptCount val="7"/>
                <c:pt idx="0">
                  <c:v>350029500000</c:v>
                </c:pt>
                <c:pt idx="1">
                  <c:v>92524550890</c:v>
                </c:pt>
                <c:pt idx="2">
                  <c:v>66000000000</c:v>
                </c:pt>
                <c:pt idx="3">
                  <c:v>19100000000</c:v>
                </c:pt>
                <c:pt idx="4">
                  <c:v>6678420257</c:v>
                </c:pt>
                <c:pt idx="5">
                  <c:v>5129000000</c:v>
                </c:pt>
                <c:pt idx="6">
                  <c:v>1234125000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7E-44AC-A25F-BD4EAA8F68F9}"/>
            </c:ext>
          </c:extLst>
        </c:ser>
        <c:ser>
          <c:idx val="0"/>
          <c:order val="2"/>
          <c:tx>
            <c:strRef>
              <c:f>'Summary Pivot'!$B$20</c:f>
              <c:strCache>
                <c:ptCount val="1"/>
                <c:pt idx="0">
                  <c:v>BA250 Guaranteed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'Summary Pivot'!$A$21:$A$27</c:f>
              <c:strCache>
                <c:ptCount val="7"/>
                <c:pt idx="0">
                  <c:v>FHWA</c:v>
                </c:pt>
                <c:pt idx="1">
                  <c:v>FTA</c:v>
                </c:pt>
                <c:pt idx="2">
                  <c:v>FRA</c:v>
                </c:pt>
                <c:pt idx="3">
                  <c:v>OST</c:v>
                </c:pt>
                <c:pt idx="4">
                  <c:v>NHTSA</c:v>
                </c:pt>
                <c:pt idx="5">
                  <c:v>FMCSA</c:v>
                </c:pt>
                <c:pt idx="6">
                  <c:v>PHMSA</c:v>
                </c:pt>
              </c:strCache>
            </c:strRef>
          </c:cat>
          <c:val>
            <c:numRef>
              <c:f>'Summary Pivot'!$B$21:$B$27</c:f>
              <c:numCache>
                <c:formatCode>_("$"* #,##0_);_("$"* \(#,##0\);_("$"* "-"??_);_(@_)</c:formatCode>
                <c:ptCount val="7"/>
                <c:pt idx="0">
                  <c:v>376065000000</c:v>
                </c:pt>
                <c:pt idx="1">
                  <c:v>87592000000</c:v>
                </c:pt>
                <c:pt idx="2">
                  <c:v>0</c:v>
                </c:pt>
                <c:pt idx="3">
                  <c:v>0</c:v>
                </c:pt>
                <c:pt idx="4">
                  <c:v>5676000000</c:v>
                </c:pt>
                <c:pt idx="5">
                  <c:v>5040000000</c:v>
                </c:pt>
                <c:pt idx="6">
                  <c:v>234125000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E-44AC-A25F-BD4EAA8F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96496"/>
        <c:axId val="239397456"/>
      </c:barChart>
      <c:catAx>
        <c:axId val="1050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otham Office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105023968"/>
        <c:crosses val="autoZero"/>
        <c:auto val="1"/>
        <c:lblAlgn val="ctr"/>
        <c:lblOffset val="100"/>
        <c:noMultiLvlLbl val="0"/>
      </c:catAx>
      <c:valAx>
        <c:axId val="105023968"/>
        <c:scaling>
          <c:orientation val="minMax"/>
          <c:max val="450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otham Office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105020128"/>
        <c:crosses val="autoZero"/>
        <c:crossBetween val="between"/>
      </c:valAx>
      <c:valAx>
        <c:axId val="239397456"/>
        <c:scaling>
          <c:orientation val="minMax"/>
          <c:max val="450000000000"/>
        </c:scaling>
        <c:delete val="1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39396496"/>
        <c:crosses val="max"/>
        <c:crossBetween val="between"/>
      </c:valAx>
      <c:catAx>
        <c:axId val="23939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39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otham Office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otham Office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200528</xdr:colOff>
      <xdr:row>1</xdr:row>
      <xdr:rowOff>43724</xdr:rowOff>
    </xdr:from>
    <xdr:to>
      <xdr:col>8</xdr:col>
      <xdr:colOff>287421</xdr:colOff>
      <xdr:row>17</xdr:row>
      <xdr:rowOff>147053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D90747-723E-426B-8B69-82B7B0CBF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356770</xdr:colOff>
      <xdr:row>2</xdr:row>
      <xdr:rowOff>110123</xdr:rowOff>
    </xdr:from>
    <xdr:to>
      <xdr:col>10</xdr:col>
      <xdr:colOff>1371600</xdr:colOff>
      <xdr:row>17</xdr:row>
      <xdr:rowOff>84890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BF148-BA70-B6C7-7D1E-8AECF4C82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86893</xdr:colOff>
      <xdr:row>1</xdr:row>
      <xdr:rowOff>181486</xdr:rowOff>
    </xdr:from>
    <xdr:to>
      <xdr:col>24</xdr:col>
      <xdr:colOff>159436</xdr:colOff>
      <xdr:row>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D1E2AB-6D37-7BB7-60A6-473B5C34C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277488</xdr:colOff>
      <xdr:row>3</xdr:row>
      <xdr:rowOff>81010</xdr:rowOff>
    </xdr:from>
    <xdr:to>
      <xdr:col>30</xdr:col>
      <xdr:colOff>268669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E1B37-392F-4CB1-9BE2-3EE2C928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307139</xdr:colOff>
      <xdr:row>18</xdr:row>
      <xdr:rowOff>0</xdr:rowOff>
    </xdr:from>
    <xdr:to>
      <xdr:col>10</xdr:col>
      <xdr:colOff>888832</xdr:colOff>
      <xdr:row>38</xdr:row>
      <xdr:rowOff>160421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A699D7-75E5-5902-CFBF-670CECD4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1163053</xdr:colOff>
      <xdr:row>18</xdr:row>
      <xdr:rowOff>0</xdr:rowOff>
    </xdr:from>
    <xdr:to>
      <xdr:col>15</xdr:col>
      <xdr:colOff>147556</xdr:colOff>
      <xdr:row>36</xdr:row>
      <xdr:rowOff>67507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0EFD17-7B2F-41BE-8E75-B773B4882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Shen" refreshedDate="46161.929385648145" createdVersion="8" refreshedVersion="8" minRefreshableVersion="3" recordCount="253" xr:uid="{85605D17-5FA6-4F99-B2FD-11D16776AA08}">
  <cacheSource type="worksheet">
    <worksheetSource ref="B3:U258" sheet="BA250 Authorizations"/>
  </cacheSource>
  <cacheFields count="20">
    <cacheField name="Section" numFmtId="0">
      <sharedItems containsBlank="1" containsMixedTypes="1" containsNumber="1" containsInteger="1" minValue="1104" maxValue="1125"/>
    </cacheField>
    <cacheField name="Page" numFmtId="164">
      <sharedItems containsString="0" containsBlank="1" containsNumber="1" containsInteger="1" minValue="14" maxValue="977"/>
    </cacheField>
    <cacheField name="Field3" caption="Field3" numFmtId="164">
      <sharedItems containsBlank="1"/>
    </cacheField>
    <cacheField name="Field4" caption="Field4" numFmtId="164">
      <sharedItems containsBlank="1"/>
    </cacheField>
    <cacheField name="Funding Source" numFmtId="0">
      <sharedItems containsBlank="1"/>
    </cacheField>
    <cacheField name="Funding Type" numFmtId="0">
      <sharedItems containsBlank="1" count="5">
        <m/>
        <s v="CA"/>
        <s v="STA"/>
        <s v="AA"/>
        <s v="MA"/>
      </sharedItems>
    </cacheField>
    <cacheField name="Agency" numFmtId="0">
      <sharedItems containsBlank="1" count="8">
        <m/>
        <s v="FHWA"/>
        <s v="OST"/>
        <s v="FTA"/>
        <s v="NHTSA"/>
        <s v="FMCSA"/>
        <s v="FRA"/>
        <s v="PHMSA"/>
      </sharedItems>
    </cacheField>
    <cacheField name="FY 2027" numFmtId="0">
      <sharedItems containsBlank="1" containsMixedTypes="1" containsNumber="1" minValue="0" maxValue="56934650000"/>
    </cacheField>
    <cacheField name="Field9" caption="Field9" numFmtId="0">
      <sharedItems containsNonDate="0" containsString="0" containsBlank="1"/>
    </cacheField>
    <cacheField name="FY 2028" numFmtId="0">
      <sharedItems containsBlank="1" containsMixedTypes="1" containsNumber="1" minValue="0" maxValue="57532010000"/>
    </cacheField>
    <cacheField name="Field11" caption="Field11" numFmtId="0">
      <sharedItems containsNonDate="0" containsString="0" containsBlank="1"/>
    </cacheField>
    <cacheField name="FY 2029" numFmtId="0">
      <sharedItems containsBlank="1" containsMixedTypes="1" containsNumber="1" minValue="0" maxValue="58690676200"/>
    </cacheField>
    <cacheField name="Field13" caption="Field13" numFmtId="0">
      <sharedItems containsNonDate="0" containsString="0" containsBlank="1"/>
    </cacheField>
    <cacheField name="FY 2030" numFmtId="0">
      <sharedItems containsBlank="1" containsMixedTypes="1" containsNumber="1" minValue="0" maxValue="59785644724"/>
    </cacheField>
    <cacheField name="Field15" caption="Field15" numFmtId="0">
      <sharedItems containsNonDate="0" containsString="0" containsBlank="1"/>
    </cacheField>
    <cacheField name="FY 2031" numFmtId="0">
      <sharedItems containsBlank="1" containsMixedTypes="1" containsNumber="1" minValue="0" maxValue="60943911618"/>
    </cacheField>
    <cacheField name="Total FY 2027 to 2031 (summable)" numFmtId="0">
      <sharedItems containsString="0" containsBlank="1" containsNumber="1" minValue="0" maxValue="166046473376.04001"/>
    </cacheField>
    <cacheField name="Total FY 2027 to 2031 " numFmtId="0">
      <sharedItems containsString="0" containsBlank="1" containsNumber="1" minValue="0" maxValue="582860045000"/>
    </cacheField>
    <cacheField name="IIJA Comparison" numFmtId="0">
      <sharedItems containsBlank="1" containsMixedTypes="1" containsNumber="1" containsInteger="1" minValue="0" maxValue="365454500000"/>
    </cacheField>
    <cacheField name="IIJA Comparison (summable)" numFmtId="0">
      <sharedItems containsBlank="1" containsMixedTypes="1" containsNumber="1" containsInteger="1" minValue="0" maxValue="14800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Shen" refreshedDate="46162.008553240739" createdVersion="8" refreshedVersion="8" minRefreshableVersion="3" recordCount="254" xr:uid="{BD62CB3F-489F-43CE-8683-D2AE2A8684FF}">
  <cacheSource type="worksheet">
    <worksheetSource ref="B3:U257" sheet="BA250 Authorizations"/>
  </cacheSource>
  <cacheFields count="20">
    <cacheField name="Section" numFmtId="0">
      <sharedItems containsBlank="1" containsMixedTypes="1" containsNumber="1" containsInteger="1" minValue="1104" maxValue="1125"/>
    </cacheField>
    <cacheField name="Page" numFmtId="164">
      <sharedItems containsString="0" containsBlank="1" containsNumber="1" containsInteger="1" minValue="14" maxValue="977"/>
    </cacheField>
    <cacheField name="Field3" caption="Field3" numFmtId="164">
      <sharedItems containsBlank="1"/>
    </cacheField>
    <cacheField name="Field4" caption="Field4" numFmtId="164">
      <sharedItems containsBlank="1"/>
    </cacheField>
    <cacheField name="Funding Source" numFmtId="0">
      <sharedItems containsBlank="1"/>
    </cacheField>
    <cacheField name="Funding Type" numFmtId="0">
      <sharedItems containsBlank="1"/>
    </cacheField>
    <cacheField name="Agency" numFmtId="0">
      <sharedItems containsBlank="1" count="8">
        <m/>
        <s v="FHWA"/>
        <s v="OST"/>
        <s v="FTA"/>
        <s v="NHTSA"/>
        <s v="FMCSA"/>
        <s v="FRA"/>
        <s v="PHMSA"/>
      </sharedItems>
    </cacheField>
    <cacheField name="FY 2027" numFmtId="0">
      <sharedItems containsBlank="1" containsMixedTypes="1" containsNumber="1" minValue="0" maxValue="56934650000"/>
    </cacheField>
    <cacheField name="Field9" caption="Field9" numFmtId="0">
      <sharedItems containsNonDate="0" containsString="0" containsBlank="1"/>
    </cacheField>
    <cacheField name="FY 2028" numFmtId="0">
      <sharedItems containsBlank="1" containsMixedTypes="1" containsNumber="1" minValue="0" maxValue="57532010000"/>
    </cacheField>
    <cacheField name="Field11" caption="Field11" numFmtId="0">
      <sharedItems containsNonDate="0" containsString="0" containsBlank="1"/>
    </cacheField>
    <cacheField name="FY 2029" numFmtId="0">
      <sharedItems containsBlank="1" containsMixedTypes="1" containsNumber="1" minValue="0" maxValue="58690676200"/>
    </cacheField>
    <cacheField name="Field13" caption="Field13" numFmtId="0">
      <sharedItems containsNonDate="0" containsString="0" containsBlank="1"/>
    </cacheField>
    <cacheField name="FY 2030" numFmtId="0">
      <sharedItems containsBlank="1" containsMixedTypes="1" containsNumber="1" minValue="0" maxValue="59785644724"/>
    </cacheField>
    <cacheField name="Field15" caption="Field15" numFmtId="0">
      <sharedItems containsNonDate="0" containsString="0" containsBlank="1"/>
    </cacheField>
    <cacheField name="FY 2031" numFmtId="0">
      <sharedItems containsBlank="1" containsMixedTypes="1" containsNumber="1" minValue="0" maxValue="60943911618"/>
    </cacheField>
    <cacheField name="Total FY 2027 to 2031 (summable)" numFmtId="0">
      <sharedItems containsBlank="1" containsMixedTypes="1" containsNumber="1" minValue="0" maxValue="166046473376.04001"/>
    </cacheField>
    <cacheField name="Total FY 2027 to 2031 " numFmtId="0">
      <sharedItems containsString="0" containsBlank="1" containsNumber="1" minValue="0" maxValue="474373000000"/>
    </cacheField>
    <cacheField name="IIJA Comparison" numFmtId="0">
      <sharedItems containsBlank="1" containsMixedTypes="1" containsNumber="1" containsInteger="1" minValue="0" maxValue="383558471147"/>
    </cacheField>
    <cacheField name="IIJA Comparison (summable)" numFmtId="0">
      <sharedItems containsBlank="1" containsMixedTypes="1" containsNumber="1" containsInteger="1" minValue="0" maxValue="148000000000" count="102">
        <m/>
        <n v="148000000000"/>
        <n v="72000000008"/>
        <n v="15557499996"/>
        <n v="13200000000"/>
        <n v="7150000000"/>
        <n v="2280000000"/>
        <n v="6419999998"/>
        <n v="7299999998"/>
        <n v="1400000000"/>
        <n v="1250000000"/>
        <n v="3265000000"/>
        <n v="4000000000"/>
        <n v="1000000000"/>
        <n v="0"/>
        <n v="9235000000"/>
        <n v="27500000000"/>
        <n v="5000000000"/>
        <n v="2000000000"/>
        <n v="3011800000"/>
        <n v="2194825000"/>
        <n v="1487875000"/>
        <n v="1140500000"/>
        <n v="275000000"/>
        <n v="1500000000"/>
        <n v="6000000000"/>
        <n v="4800000000"/>
        <n v="3200000000"/>
        <n v="250000000"/>
        <n v="2500000000"/>
        <n v="150000000"/>
        <n v="500000000"/>
        <n v="75000000"/>
        <n v="735000000"/>
        <n v="550000000"/>
        <n v="127500000"/>
        <n v="405000000"/>
        <n v="95000000"/>
        <n v="132500000"/>
        <n v="50000000"/>
        <n v="350000000"/>
        <n v="2535000000"/>
        <n v="20000000"/>
        <n v="570000000"/>
        <n v="342000000"/>
        <n v="25000000"/>
        <n v="100000000"/>
        <n v="10000000"/>
        <n v="12500000"/>
        <n v="270000000"/>
        <n v="966443225"/>
        <n v="68864631"/>
        <n v="33540947107"/>
        <n v="1750000000"/>
        <n v="1943105343"/>
        <n v="24102620"/>
        <n v="4581260943"/>
        <n v="192820967"/>
        <n v="61978167"/>
        <n v="26169974"/>
        <n v="695496791"/>
        <n v="27545852"/>
        <n v="18390412832"/>
        <n v="4750000000"/>
        <n v="5502237459"/>
        <n v="374550890"/>
        <n v="5250000000"/>
        <n v="3878614089"/>
        <n v="15000000000"/>
        <n v="8000000000"/>
        <n v="750000000"/>
        <n v="1892000000"/>
        <n v="1764500000"/>
        <n v="110000000"/>
        <n v="970000000"/>
        <n v="201600000"/>
        <n v="205820257"/>
        <n v="36000000"/>
        <n v="1042339751"/>
        <n v="548500000"/>
        <n v="2032500000"/>
        <n v="400000000"/>
        <n v="300000000"/>
        <n v="6500000"/>
        <n v="217500000"/>
        <n v="80000000"/>
        <n v="1875000000"/>
        <s v="Such Sums"/>
        <n v="10000000000"/>
        <n v="7500000000"/>
        <n v="18750000"/>
        <n v="6570000000"/>
        <n v="12650000000"/>
        <n v="16000000000"/>
        <n v="1315000000"/>
        <n v="225000000"/>
        <n v="3000000000"/>
        <n v="36000000000"/>
        <n v="15000000"/>
        <n v="70000000"/>
        <n v="345000000"/>
        <n v="234125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m/>
    <m/>
    <s v="Title I - Federal-aid Highways"/>
    <m/>
    <m/>
    <x v="0"/>
    <x v="0"/>
    <m/>
    <m/>
    <m/>
    <m/>
    <m/>
    <m/>
    <m/>
    <m/>
    <m/>
    <m/>
    <m/>
    <m/>
    <m/>
  </r>
  <r>
    <m/>
    <m/>
    <s v="Federal Highway Administration (FHWA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s v="1101(a)(1)"/>
    <n v="14"/>
    <s v="Federal-aid Highway Program"/>
    <m/>
    <s v="TF"/>
    <x v="1"/>
    <x v="1"/>
    <n v="56934650000"/>
    <m/>
    <n v="57532010000"/>
    <m/>
    <n v="58690676200"/>
    <m/>
    <n v="59785644724"/>
    <m/>
    <n v="60943911618"/>
    <m/>
    <n v="293886892542"/>
    <n v="273150000000"/>
    <m/>
  </r>
  <r>
    <s v="1104"/>
    <m/>
    <s v="National Highway Performance Program"/>
    <m/>
    <s v="TF"/>
    <x v="1"/>
    <x v="1"/>
    <n v="32224283000"/>
    <m/>
    <n v="32532646200"/>
    <m/>
    <n v="33151819244"/>
    <m/>
    <n v="33750099728.880001"/>
    <m/>
    <n v="34387625203.159996"/>
    <n v="166046473376.04001"/>
    <n v="166046473376.04001"/>
    <n v="148000000000"/>
    <n v="148000000000"/>
  </r>
  <r>
    <s v="1104"/>
    <m/>
    <s v="Surface Transportation Block Grant Program"/>
    <m/>
    <s v="TF"/>
    <x v="1"/>
    <x v="1"/>
    <n v="16112141500"/>
    <m/>
    <n v="16266323100"/>
    <m/>
    <n v="16575909622"/>
    <m/>
    <n v="16875049864.440001"/>
    <m/>
    <n v="17193812601.579998"/>
    <n v="83023236688.020004"/>
    <n v="83023236688.020004"/>
    <n v="72000000008"/>
    <n v="72000000008"/>
  </r>
  <r>
    <m/>
    <m/>
    <m/>
    <s v="Transportation Alternatives (set-aside) "/>
    <s v="TF"/>
    <x v="1"/>
    <x v="1"/>
    <n v="1611214150"/>
    <m/>
    <n v="1626632310"/>
    <m/>
    <n v="1657590962.2"/>
    <m/>
    <n v="1687504986.4440002"/>
    <m/>
    <n v="1719381260.158"/>
    <m/>
    <n v="8302323668.802"/>
    <n v="7200000001"/>
    <m/>
  </r>
  <r>
    <s v="1104"/>
    <m/>
    <s v="Highway Safety Improvement Program"/>
    <m/>
    <s v="TF"/>
    <x v="1"/>
    <x v="1"/>
    <n v="3638225500.0000005"/>
    <m/>
    <n v="3673040700.0000005"/>
    <m/>
    <n v="3742947334.0000005"/>
    <m/>
    <n v="3810495130.6800003"/>
    <m/>
    <n v="3882473813.2600002"/>
    <n v="18747182477.940002"/>
    <n v="18747182477.940002"/>
    <n v="15557499996"/>
    <n v="15557499996"/>
  </r>
  <r>
    <s v="1111"/>
    <n v="84"/>
    <m/>
    <s v="Rail-Highway Grade Crossing Program"/>
    <s v="TF"/>
    <x v="1"/>
    <x v="1"/>
    <n v="250000000"/>
    <m/>
    <n v="250000000"/>
    <m/>
    <n v="250000000"/>
    <m/>
    <n v="250000000"/>
    <m/>
    <n v="250000000"/>
    <m/>
    <n v="1250000000"/>
    <n v="1225000000"/>
    <m/>
  </r>
  <r>
    <s v="23 USC 403(f)"/>
    <m/>
    <m/>
    <s v="Safety-Related Activities"/>
    <s v="TF"/>
    <x v="1"/>
    <x v="1"/>
    <n v="3500000"/>
    <m/>
    <n v="3500000"/>
    <m/>
    <n v="3500000"/>
    <m/>
    <n v="3500000"/>
    <m/>
    <n v="3500000"/>
    <m/>
    <n v="17500000"/>
    <n v="17500000"/>
    <m/>
  </r>
  <r>
    <s v="1104"/>
    <m/>
    <s v="Congestion Mitigation &amp; Air Quality Improvement Program"/>
    <m/>
    <s v="TF"/>
    <x v="1"/>
    <x v="1"/>
    <n v="2890000000"/>
    <m/>
    <n v="2920000000"/>
    <m/>
    <n v="3010000000"/>
    <m/>
    <n v="3070000000"/>
    <m/>
    <n v="3130000000"/>
    <n v="15020000000"/>
    <n v="15020000000"/>
    <n v="13200000000"/>
    <n v="13200000000"/>
  </r>
  <r>
    <s v="1104"/>
    <m/>
    <s v="National Highway Freight Program "/>
    <m/>
    <s v="TF"/>
    <x v="1"/>
    <x v="1"/>
    <n v="1550000000"/>
    <m/>
    <n v="1600000000"/>
    <m/>
    <n v="1650000000"/>
    <m/>
    <n v="1700000000"/>
    <m/>
    <n v="1750000000"/>
    <n v="8250000000"/>
    <n v="8250000000"/>
    <n v="7150000000"/>
    <n v="7150000000"/>
  </r>
  <r>
    <s v="1104"/>
    <m/>
    <s v="Metropolitan Planning "/>
    <m/>
    <s v="TF"/>
    <x v="1"/>
    <x v="1"/>
    <n v="520000000"/>
    <m/>
    <n v="540000000"/>
    <m/>
    <n v="560000000"/>
    <m/>
    <n v="580000000"/>
    <m/>
    <n v="600000000"/>
    <n v="2800000000"/>
    <n v="2800000000"/>
    <n v="2280000000"/>
    <n v="2280000000"/>
  </r>
  <r>
    <n v="1125"/>
    <m/>
    <s v="Carbon Reduction Program "/>
    <m/>
    <s v="TF"/>
    <x v="1"/>
    <x v="1"/>
    <s v="Repealed"/>
    <m/>
    <s v="Repealed"/>
    <m/>
    <s v="Repealed"/>
    <m/>
    <s v="Repealed"/>
    <m/>
    <s v="Repealed"/>
    <n v="0"/>
    <n v="0"/>
    <n v="6419999998"/>
    <n v="6419999998"/>
  </r>
  <r>
    <m/>
    <m/>
    <s v="Promoting Resilient Operations for Transformative, Efficient, and Cost-Saving Transportation (PROTECT) Grants "/>
    <m/>
    <s v="TF"/>
    <x v="1"/>
    <x v="1"/>
    <s v="Cut formula program"/>
    <m/>
    <s v="Cut formula program"/>
    <m/>
    <s v="Cut formula program"/>
    <m/>
    <s v="Cut formula program"/>
    <m/>
    <s v="Cut formula program"/>
    <n v="0"/>
    <n v="0"/>
    <n v="7299999998"/>
    <n v="7299999998"/>
  </r>
  <r>
    <s v="1101(b)(1)(C)"/>
    <n v="19"/>
    <s v="Promoting Resilient Operations for Transformative, Efficient, and Cost-Saving Transportation (PROTECT) Competitive Grants"/>
    <m/>
    <s v="TF"/>
    <x v="1"/>
    <x v="1"/>
    <n v="500000000"/>
    <m/>
    <n v="500000000"/>
    <m/>
    <n v="500000000"/>
    <m/>
    <n v="500000000"/>
    <m/>
    <n v="500000000"/>
    <n v="2500000000"/>
    <n v="2500000000"/>
    <n v="1400000000"/>
    <n v="1400000000"/>
  </r>
  <r>
    <s v="1101(a)(2)"/>
    <n v="15"/>
    <s v="TIFIA"/>
    <m/>
    <s v="TF"/>
    <x v="1"/>
    <x v="1"/>
    <n v="250000000"/>
    <m/>
    <n v="250000000"/>
    <m/>
    <n v="250000000"/>
    <m/>
    <n v="250000000"/>
    <m/>
    <n v="250000000"/>
    <n v="1250000000"/>
    <n v="1250000000"/>
    <n v="1250000000"/>
    <n v="1250000000"/>
  </r>
  <r>
    <s v="1101(a)(3)"/>
    <n v="15"/>
    <s v="Bridge Program (fka Bridge Investment Program 1/2)"/>
    <m/>
    <s v="TF"/>
    <x v="1"/>
    <x v="1"/>
    <n v="9200000000"/>
    <m/>
    <n v="9200000000"/>
    <m/>
    <n v="9200000000"/>
    <m/>
    <n v="9200000000"/>
    <m/>
    <n v="9200000000"/>
    <n v="46000000000"/>
    <n v="46000000000"/>
    <n v="3265000000"/>
    <n v="3265000000"/>
  </r>
  <r>
    <s v="1108(a)"/>
    <n v="65"/>
    <m/>
    <s v="National Culvert Removal, Replacement, &amp; Restoration Grants "/>
    <s v="TF"/>
    <x v="1"/>
    <x v="1"/>
    <n v="200000000"/>
    <m/>
    <n v="200000000"/>
    <m/>
    <n v="200000000"/>
    <m/>
    <n v="200000000"/>
    <m/>
    <n v="200000000"/>
    <m/>
    <n v="1000000000"/>
    <m/>
    <m/>
  </r>
  <r>
    <s v="1108(a)"/>
    <n v="65"/>
    <m/>
    <s v="National Culvert Removal, Replacement, &amp; Restoration Grants "/>
    <s v="GF"/>
    <x v="2"/>
    <x v="2"/>
    <s v="Move to FHWA"/>
    <m/>
    <s v="Move to FHWA"/>
    <m/>
    <s v="Move to FHWA"/>
    <m/>
    <s v="Move to FHWA"/>
    <m/>
    <s v="Move to FHWA"/>
    <m/>
    <n v="0"/>
    <n v="4000000000"/>
    <n v="4000000000"/>
  </r>
  <r>
    <m/>
    <m/>
    <m/>
    <s v="National Culvert Removal, Replacement, &amp; Restoration Grants "/>
    <s v="GF"/>
    <x v="3"/>
    <x v="2"/>
    <s v="Cut AA + consolidated"/>
    <m/>
    <s v="Cut AA + consolidated"/>
    <m/>
    <s v="Cut AA + consolidated"/>
    <m/>
    <s v="Cut AA + consolidated"/>
    <m/>
    <s v="Cut AA + consolidated"/>
    <m/>
    <m/>
    <n v="1000000000"/>
    <n v="1000000000"/>
  </r>
  <r>
    <s v="1101(b)(2)(B)"/>
    <n v="20"/>
    <s v="Bridge Completion Program (fka Bridge Investment Program 2/2)"/>
    <m/>
    <s v="GF"/>
    <x v="2"/>
    <x v="1"/>
    <n v="2000000000"/>
    <m/>
    <n v="2000000000"/>
    <m/>
    <n v="2000000000"/>
    <m/>
    <n v="2000000000"/>
    <m/>
    <n v="2000000000"/>
    <n v="10000000000"/>
    <n v="10000000000"/>
    <n v="0"/>
    <n v="0"/>
  </r>
  <r>
    <m/>
    <m/>
    <s v="Bridge Investment Program "/>
    <m/>
    <s v="GF"/>
    <x v="3"/>
    <x v="1"/>
    <s v="Consolidated"/>
    <m/>
    <s v="Consolidated"/>
    <m/>
    <s v="Consolidated"/>
    <m/>
    <s v="Consolidated"/>
    <m/>
    <s v="Consolidated"/>
    <n v="0"/>
    <n v="0"/>
    <n v="9235000000"/>
    <n v="9235000000"/>
  </r>
  <r>
    <m/>
    <m/>
    <s v="Bridge Replacement, Rehabilitation, Preservation, Protection, and Construction Program"/>
    <m/>
    <s v="GF"/>
    <x v="3"/>
    <x v="1"/>
    <s v="Consolidated"/>
    <m/>
    <s v="Consolidated"/>
    <m/>
    <s v="Consolidated"/>
    <m/>
    <s v="Consolidated"/>
    <m/>
    <s v="Consolidated"/>
    <n v="0"/>
    <n v="0"/>
    <n v="27500000000"/>
    <n v="27500000000"/>
  </r>
  <r>
    <s v="1101(b)(1)(A)"/>
    <n v="19"/>
    <s v="Safe Streets and Roads for All "/>
    <m/>
    <s v="TF"/>
    <x v="1"/>
    <x v="1"/>
    <n v="500000000"/>
    <m/>
    <n v="625000000"/>
    <m/>
    <n v="750000000"/>
    <m/>
    <n v="875000000"/>
    <m/>
    <n v="1000000000"/>
    <n v="3750000000"/>
    <n v="3750000000"/>
    <n v="0"/>
    <n v="0"/>
  </r>
  <r>
    <s v="1119(a)(6)"/>
    <n v="111"/>
    <s v="Safe Streets and Roads for All "/>
    <m/>
    <s v="GF"/>
    <x v="2"/>
    <x v="1"/>
    <n v="200000000"/>
    <m/>
    <n v="200000000"/>
    <m/>
    <n v="200000000"/>
    <m/>
    <n v="200000000"/>
    <m/>
    <n v="200000000"/>
    <n v="1000000000"/>
    <n v="1000000000"/>
    <n v="0"/>
    <n v="0"/>
  </r>
  <r>
    <m/>
    <m/>
    <s v="Safe Streets and Roads for All "/>
    <m/>
    <s v="GF"/>
    <x v="2"/>
    <x v="2"/>
    <s v="Moved to FHWA"/>
    <m/>
    <s v="Moved to FHWA"/>
    <m/>
    <s v="Moved to FHWA"/>
    <m/>
    <s v="Moved to FHWA"/>
    <m/>
    <s v="Moved to FHWA"/>
    <m/>
    <m/>
    <n v="1000000000"/>
    <n v="1000000000"/>
  </r>
  <r>
    <m/>
    <m/>
    <s v="Safe Streets and Roads for All "/>
    <m/>
    <s v="GF"/>
    <x v="3"/>
    <x v="2"/>
    <s v="Cut AA"/>
    <m/>
    <s v="Cut AA"/>
    <m/>
    <s v="Cut AA"/>
    <m/>
    <s v="Cut AA"/>
    <m/>
    <s v="Cut AA"/>
    <m/>
    <m/>
    <n v="5000000000"/>
    <n v="5000000000"/>
  </r>
  <r>
    <s v="1101(b)(1)(B)"/>
    <n v="19"/>
    <s v="Surface Transportation Accelerator Grant (STAG) Program (consolidated from Rural Surface Transportation Grant Program + RAISE)"/>
    <m/>
    <s v="TF"/>
    <x v="1"/>
    <x v="1"/>
    <n v="2400000000"/>
    <m/>
    <n v="2400000000"/>
    <m/>
    <n v="2400000000"/>
    <m/>
    <n v="2400000000"/>
    <m/>
    <n v="2400000000"/>
    <n v="12000000000"/>
    <n v="12000000000"/>
    <n v="2000000000"/>
    <n v="2000000000"/>
  </r>
  <r>
    <s v="1101(a)(4)(A)"/>
    <n v="15"/>
    <s v="Tribal Transportation Program"/>
    <m/>
    <s v="TF"/>
    <x v="1"/>
    <x v="1"/>
    <n v="643000000"/>
    <m/>
    <n v="657000000"/>
    <m/>
    <n v="671000000"/>
    <m/>
    <n v="686000000"/>
    <m/>
    <n v="701000000"/>
    <n v="3358000000"/>
    <n v="3358000000"/>
    <n v="3011800000"/>
    <n v="3011800000"/>
  </r>
  <r>
    <m/>
    <m/>
    <m/>
    <s v="Tribal High Priority Projects Program (set-aside) "/>
    <s v="TF"/>
    <x v="1"/>
    <x v="1"/>
    <n v="9000000"/>
    <m/>
    <n v="9000000"/>
    <m/>
    <n v="9000000"/>
    <m/>
    <n v="9000000"/>
    <m/>
    <n v="9000000"/>
    <m/>
    <n v="45000000"/>
    <n v="45000000"/>
    <m/>
  </r>
  <r>
    <s v="1101(a)(4)(B)"/>
    <n v="16"/>
    <s v="Federal Lands Transportation Program"/>
    <m/>
    <s v="TF"/>
    <x v="1"/>
    <x v="1"/>
    <n v="464000000"/>
    <m/>
    <n v="472000000"/>
    <m/>
    <n v="480000000"/>
    <m/>
    <n v="488000000"/>
    <m/>
    <n v="496000000"/>
    <n v="2400000000"/>
    <n v="2400000000"/>
    <n v="2194825000"/>
    <n v="2194825000"/>
  </r>
  <r>
    <m/>
    <m/>
    <m/>
    <s v="National Parks Service"/>
    <s v="TF"/>
    <x v="1"/>
    <x v="1"/>
    <n v="365000000"/>
    <m/>
    <n v="370500000"/>
    <m/>
    <n v="376000000"/>
    <m/>
    <n v="381500000"/>
    <m/>
    <n v="387500000"/>
    <m/>
    <n v="1880500000"/>
    <n v="1731187250"/>
    <m/>
  </r>
  <r>
    <m/>
    <m/>
    <m/>
    <s v="U.S. Fish &amp; Wildlife Service"/>
    <s v="TF"/>
    <x v="1"/>
    <x v="1"/>
    <n v="42000000"/>
    <m/>
    <n v="42000000"/>
    <m/>
    <n v="42000000"/>
    <m/>
    <n v="42000000"/>
    <m/>
    <n v="42000000"/>
    <m/>
    <n v="210000000"/>
    <n v="180000000"/>
    <m/>
  </r>
  <r>
    <m/>
    <m/>
    <m/>
    <s v="U.S. Forest Service"/>
    <s v="TF"/>
    <x v="1"/>
    <x v="1"/>
    <n v="29500000"/>
    <m/>
    <n v="31000000"/>
    <m/>
    <n v="32500000"/>
    <m/>
    <n v="34000000"/>
    <m/>
    <n v="35500000"/>
    <m/>
    <n v="162500000"/>
    <n v="130000000"/>
    <m/>
  </r>
  <r>
    <m/>
    <m/>
    <m/>
    <s v="Other"/>
    <s v="TF"/>
    <x v="1"/>
    <x v="1"/>
    <n v="27500000"/>
    <m/>
    <n v="28500000"/>
    <m/>
    <n v="29500000"/>
    <m/>
    <n v="30500000"/>
    <m/>
    <n v="31000000"/>
    <m/>
    <n v="147000000"/>
    <n v="153637750"/>
    <m/>
  </r>
  <r>
    <s v="1101(a)(4)(C)"/>
    <n v="18"/>
    <s v="Federal Lands Access Program"/>
    <m/>
    <s v="TF"/>
    <x v="1"/>
    <x v="1"/>
    <n v="314000000"/>
    <m/>
    <n v="320000000"/>
    <m/>
    <n v="326000000"/>
    <m/>
    <n v="332000000"/>
    <m/>
    <n v="338000000"/>
    <n v="1630000000"/>
    <n v="1630000000"/>
    <n v="1487875000"/>
    <n v="1487875000"/>
  </r>
  <r>
    <s v="1101(a)(5)"/>
    <n v="18"/>
    <s v="Territorial &amp; Puerto Rico Highway Program "/>
    <m/>
    <s v="TF"/>
    <x v="1"/>
    <x v="1"/>
    <n v="242200000"/>
    <m/>
    <n v="247400000"/>
    <m/>
    <n v="252600000"/>
    <m/>
    <n v="257800000"/>
    <m/>
    <n v="263000000"/>
    <n v="1263000000"/>
    <n v="1263000000"/>
    <n v="1140500000"/>
    <n v="1140500000"/>
  </r>
  <r>
    <s v="1120(a)(1)"/>
    <n v="112"/>
    <m/>
    <s v="Puerto Rico"/>
    <s v="TF"/>
    <x v="1"/>
    <x v="1"/>
    <n v="191000000"/>
    <m/>
    <n v="195000000"/>
    <m/>
    <n v="199000000"/>
    <m/>
    <n v="203000000"/>
    <m/>
    <n v="207000000"/>
    <m/>
    <n v="995000000"/>
    <n v="900995000"/>
    <m/>
  </r>
  <r>
    <s v="1120(a)(2)"/>
    <n v="113"/>
    <m/>
    <s v="Territories"/>
    <s v="TF"/>
    <x v="1"/>
    <x v="1"/>
    <n v="51200000"/>
    <m/>
    <n v="52400000"/>
    <m/>
    <n v="53600000"/>
    <m/>
    <n v="54800000"/>
    <m/>
    <n v="56000000"/>
    <m/>
    <n v="268000000"/>
    <n v="239505000"/>
    <m/>
  </r>
  <r>
    <s v="1101(b)(1)(D)"/>
    <n v="20"/>
    <s v="Nationally Significant Federal Lands and Tribal Projects "/>
    <m/>
    <s v="TF"/>
    <x v="1"/>
    <x v="1"/>
    <n v="55000000"/>
    <m/>
    <n v="55000000"/>
    <m/>
    <n v="55000000"/>
    <m/>
    <n v="55000000"/>
    <m/>
    <n v="55000000"/>
    <n v="275000000"/>
    <n v="275000000"/>
    <n v="275000000"/>
    <n v="275000000"/>
  </r>
  <r>
    <m/>
    <m/>
    <s v="Nationally Significant Federal Lands and Tribal Projects "/>
    <m/>
    <s v="GF"/>
    <x v="2"/>
    <x v="1"/>
    <n v="0"/>
    <m/>
    <n v="0"/>
    <m/>
    <n v="0"/>
    <m/>
    <n v="0"/>
    <m/>
    <n v="0"/>
    <n v="0"/>
    <n v="0"/>
    <n v="1500000000"/>
    <n v="1500000000"/>
  </r>
  <r>
    <s v="1101(b)(2)(A)"/>
    <n v="20"/>
    <s v="Nationally Significant Freight &amp; Highway Projects (INFRA)"/>
    <m/>
    <s v="GF"/>
    <x v="2"/>
    <x v="1"/>
    <n v="1200000000"/>
    <m/>
    <n v="1200000000"/>
    <m/>
    <n v="1200000000"/>
    <m/>
    <n v="1200000000"/>
    <m/>
    <n v="1200000000"/>
    <n v="6000000000"/>
    <n v="6000000000"/>
    <n v="6000000000"/>
    <n v="6000000000"/>
  </r>
  <r>
    <m/>
    <m/>
    <s v="Nationally Significant Freight &amp; Highway Projects (INFRA)"/>
    <m/>
    <s v="TF"/>
    <x v="1"/>
    <x v="1"/>
    <s v="Cut CA"/>
    <m/>
    <s v="Cut CA"/>
    <m/>
    <s v="Cut CA"/>
    <m/>
    <s v="Cut CA"/>
    <m/>
    <s v="Cut CA"/>
    <n v="0"/>
    <n v="0"/>
    <n v="4800000000"/>
    <n v="4800000000"/>
  </r>
  <r>
    <m/>
    <m/>
    <s v="Nationally Significant Freight &amp; Highway Projects (INFRA)"/>
    <m/>
    <s v="GF"/>
    <x v="3"/>
    <x v="1"/>
    <s v="Cut AA"/>
    <m/>
    <s v="Cut AA"/>
    <m/>
    <s v="Cut AA"/>
    <m/>
    <s v="Cut AA"/>
    <m/>
    <s v="Cut AA"/>
    <n v="0"/>
    <n v="0"/>
    <n v="3200000000"/>
    <n v="3200000000"/>
  </r>
  <r>
    <m/>
    <m/>
    <s v="Congestion Relief Program "/>
    <m/>
    <s v="TF"/>
    <x v="1"/>
    <x v="1"/>
    <s v="Consolidated"/>
    <m/>
    <s v="Consolidated"/>
    <m/>
    <s v="Consolidated"/>
    <m/>
    <s v="Consolidated"/>
    <m/>
    <s v="Consolidated"/>
    <n v="0"/>
    <n v="0"/>
    <n v="250000000"/>
    <n v="250000000"/>
  </r>
  <r>
    <m/>
    <m/>
    <s v="Charging &amp; Fueling Infrastructure Grants"/>
    <m/>
    <s v="TF"/>
    <x v="1"/>
    <x v="1"/>
    <s v="Cut"/>
    <m/>
    <s v="Cut"/>
    <m/>
    <s v="Cut"/>
    <m/>
    <s v="Cut"/>
    <m/>
    <s v="Cut"/>
    <n v="0"/>
    <n v="0"/>
    <n v="2500000000"/>
    <n v="2500000000"/>
  </r>
  <r>
    <m/>
    <m/>
    <s v="National Electric Vehicle Formula Program "/>
    <m/>
    <s v="GF"/>
    <x v="3"/>
    <x v="1"/>
    <s v="Cut"/>
    <m/>
    <s v="Cut"/>
    <m/>
    <s v="Cut"/>
    <m/>
    <s v="Cut"/>
    <m/>
    <s v="Cut"/>
    <n v="0"/>
    <n v="0"/>
    <n v="5000000000"/>
    <n v="5000000000"/>
  </r>
  <r>
    <s v="1129(b)(2)"/>
    <n v="178"/>
    <s v="Registration Fee Implementation"/>
    <m/>
    <s v="GF"/>
    <x v="2"/>
    <x v="1"/>
    <n v="104000000"/>
    <m/>
    <n v="0"/>
    <m/>
    <n v="0"/>
    <m/>
    <n v="0"/>
    <m/>
    <n v="0"/>
    <n v="104000000"/>
    <n v="104000000"/>
    <n v="0"/>
    <n v="0"/>
  </r>
  <r>
    <s v="1118(c)"/>
    <n v="109"/>
    <s v="Reduction of Truck Emissions at Port Facilities "/>
    <m/>
    <s v="TF"/>
    <x v="1"/>
    <x v="1"/>
    <s v="Repealed"/>
    <m/>
    <s v="Repealed"/>
    <m/>
    <s v="Repealed"/>
    <m/>
    <s v="Repealed"/>
    <m/>
    <s v="Repealed"/>
    <n v="0"/>
    <n v="0"/>
    <n v="250000000"/>
    <n v="250000000"/>
  </r>
  <r>
    <m/>
    <m/>
    <s v="Reduction of Truck Emissions at Port Facilities "/>
    <m/>
    <s v="GF"/>
    <x v="3"/>
    <x v="1"/>
    <s v="Repealed"/>
    <m/>
    <s v="Repealed"/>
    <m/>
    <s v="Repealed"/>
    <m/>
    <s v="Repealed"/>
    <m/>
    <s v="Repealed"/>
    <n v="0"/>
    <n v="0"/>
    <n v="150000000"/>
    <n v="150000000"/>
  </r>
  <r>
    <s v="1118(c)"/>
    <n v="109"/>
    <s v="Healthy Streets Program "/>
    <m/>
    <s v="GF"/>
    <x v="2"/>
    <x v="1"/>
    <s v="Repealed"/>
    <m/>
    <s v="Repealed"/>
    <m/>
    <s v="Repealed"/>
    <m/>
    <s v="Repealed"/>
    <m/>
    <s v="Repealed"/>
    <n v="0"/>
    <n v="0"/>
    <n v="500000000"/>
    <n v="500000000"/>
  </r>
  <r>
    <m/>
    <m/>
    <s v="Transportation Resilience and Adaptation Centers of Excellence "/>
    <m/>
    <s v="GF"/>
    <x v="2"/>
    <x v="1"/>
    <s v="Cut"/>
    <m/>
    <s v="Cut"/>
    <m/>
    <s v="Cut"/>
    <m/>
    <s v="Cut"/>
    <m/>
    <s v="Cut"/>
    <n v="0"/>
    <n v="0"/>
    <n v="500000000"/>
    <n v="500000000"/>
  </r>
  <r>
    <m/>
    <m/>
    <s v="Open Challenge and Research Proposal Pilot Program"/>
    <m/>
    <s v="GF"/>
    <x v="2"/>
    <x v="1"/>
    <s v="Cut"/>
    <m/>
    <s v="Cut"/>
    <m/>
    <s v="Cut"/>
    <m/>
    <s v="Cut"/>
    <m/>
    <s v="Cut"/>
    <n v="0"/>
    <n v="0"/>
    <n v="75000000"/>
    <n v="75000000"/>
  </r>
  <r>
    <m/>
    <m/>
    <s v="Research, Technology, &amp; Education"/>
    <m/>
    <m/>
    <x v="0"/>
    <x v="0"/>
    <m/>
    <m/>
    <m/>
    <m/>
    <m/>
    <m/>
    <m/>
    <m/>
    <m/>
    <n v="0"/>
    <n v="0"/>
    <m/>
    <n v="0"/>
  </r>
  <r>
    <s v="1101(c)(1)(A)"/>
    <n v="21"/>
    <s v="Highway Research &amp; Development Program"/>
    <m/>
    <s v="TF"/>
    <x v="1"/>
    <x v="1"/>
    <n v="149940000"/>
    <m/>
    <n v="152938800"/>
    <m/>
    <n v="155997576"/>
    <m/>
    <n v="159117528"/>
    <m/>
    <n v="162299878"/>
    <n v="780293782"/>
    <n v="780293782"/>
    <n v="735000000"/>
    <n v="735000000"/>
  </r>
  <r>
    <s v="1101(c)(1)(B)"/>
    <n v="21"/>
    <s v="Technology &amp; Innovation Deployment Program "/>
    <m/>
    <s v="TF"/>
    <x v="1"/>
    <x v="1"/>
    <n v="112200000"/>
    <m/>
    <n v="114444000"/>
    <m/>
    <n v="116732880"/>
    <m/>
    <n v="119067538"/>
    <m/>
    <n v="121448888"/>
    <n v="583893306"/>
    <n v="583893306"/>
    <n v="550000000"/>
    <n v="550000000"/>
  </r>
  <r>
    <s v="1101(c)(1)(C)"/>
    <n v="22"/>
    <s v="Training &amp; Education"/>
    <m/>
    <s v="TF"/>
    <x v="1"/>
    <x v="1"/>
    <n v="26520000"/>
    <m/>
    <n v="27050400"/>
    <m/>
    <n v="27591408"/>
    <m/>
    <n v="28143236"/>
    <m/>
    <n v="28706101"/>
    <n v="138011145"/>
    <n v="138011145"/>
    <n v="127500000"/>
    <n v="127500000"/>
  </r>
  <r>
    <s v="1101(c)(1)(D)"/>
    <n v="22"/>
    <s v="Intelligent Transportation Systems Program "/>
    <m/>
    <s v="TF"/>
    <x v="1"/>
    <x v="1"/>
    <n v="112200000"/>
    <m/>
    <n v="114444000"/>
    <m/>
    <n v="116732880"/>
    <m/>
    <n v="119067538"/>
    <m/>
    <n v="121448888"/>
    <n v="583893306"/>
    <n v="583893306"/>
    <n v="550000000"/>
    <n v="550000000"/>
  </r>
  <r>
    <s v="1101(c)(1)(E)"/>
    <n v="22"/>
    <s v="University Transportation Centers Program "/>
    <m/>
    <s v="TF"/>
    <x v="1"/>
    <x v="1"/>
    <n v="83640000"/>
    <m/>
    <n v="85312800"/>
    <m/>
    <n v="87019056"/>
    <m/>
    <n v="88759437"/>
    <m/>
    <n v="90534626"/>
    <n v="435265919"/>
    <n v="435265919"/>
    <n v="405000000"/>
    <n v="405000000"/>
  </r>
  <r>
    <m/>
    <m/>
    <s v="University Transportation Centers Program "/>
    <m/>
    <s v="GF"/>
    <x v="3"/>
    <x v="1"/>
    <s v="Cut AA"/>
    <m/>
    <s v="Cut AA"/>
    <m/>
    <s v="Cut AA"/>
    <m/>
    <s v="Cut AA"/>
    <m/>
    <s v="Cut AA"/>
    <n v="0"/>
    <n v="0"/>
    <n v="95000000"/>
    <n v="95000000"/>
  </r>
  <r>
    <s v="1101(c)(1)(F)"/>
    <m/>
    <s v="Bureau of Transportation Statistics "/>
    <m/>
    <s v="TF"/>
    <x v="1"/>
    <x v="1"/>
    <n v="27250000"/>
    <m/>
    <n v="27500000"/>
    <m/>
    <n v="27750000"/>
    <m/>
    <n v="28000000"/>
    <m/>
    <n v="28250000"/>
    <n v="138750000"/>
    <n v="138750000"/>
    <n v="132500000"/>
    <n v="132500000"/>
  </r>
  <r>
    <m/>
    <m/>
    <s v="Bureau of Transportation Statistics"/>
    <m/>
    <s v="GF"/>
    <x v="2"/>
    <x v="2"/>
    <s v="Cut additional OST funding"/>
    <m/>
    <s v="Cut additional OST funding"/>
    <m/>
    <s v="Cut additional OST funding"/>
    <m/>
    <s v="Cut additional OST funding"/>
    <m/>
    <s v="Cut additional OST funding"/>
    <n v="0"/>
    <n v="0"/>
    <n v="50000000"/>
    <n v="50000000"/>
  </r>
  <r>
    <m/>
    <m/>
    <s v="Pilot Programs"/>
    <m/>
    <m/>
    <x v="0"/>
    <x v="0"/>
    <m/>
    <m/>
    <m/>
    <m/>
    <m/>
    <m/>
    <m/>
    <m/>
    <m/>
    <m/>
    <m/>
    <m/>
    <n v="0"/>
  </r>
  <r>
    <s v="1101(d)(1)"/>
    <n v="24"/>
    <s v="Wildlife Crossings Pilot Program "/>
    <m/>
    <s v="TF"/>
    <x v="1"/>
    <x v="1"/>
    <n v="80000000"/>
    <m/>
    <n v="80000000"/>
    <m/>
    <n v="80000000"/>
    <m/>
    <n v="80000000"/>
    <m/>
    <n v="80000000"/>
    <n v="400000000"/>
    <n v="400000000"/>
    <n v="350000000"/>
    <n v="350000000"/>
  </r>
  <r>
    <s v="1101(d)(2)"/>
    <n v="24"/>
    <s v="Truck Parking Program"/>
    <m/>
    <s v="TF"/>
    <x v="1"/>
    <x v="1"/>
    <n v="150000000"/>
    <m/>
    <n v="150000000"/>
    <m/>
    <n v="150000000"/>
    <m/>
    <n v="150000000"/>
    <m/>
    <n v="150000000"/>
    <n v="750000000"/>
    <n v="750000000"/>
    <n v="0"/>
    <n v="0"/>
  </r>
  <r>
    <m/>
    <m/>
    <s v="Prioritization Process Pilot Program"/>
    <m/>
    <s v="TF"/>
    <x v="1"/>
    <x v="1"/>
    <s v="Cut"/>
    <m/>
    <s v="Cut"/>
    <m/>
    <s v="Cut"/>
    <m/>
    <s v="Cut"/>
    <m/>
    <s v="Cut"/>
    <n v="0"/>
    <n v="0"/>
    <n v="50000000"/>
    <n v="50000000"/>
  </r>
  <r>
    <m/>
    <m/>
    <s v="Reconnecting Communities Pilot Program "/>
    <m/>
    <s v="TF"/>
    <x v="1"/>
    <x v="1"/>
    <s v="Cut"/>
    <m/>
    <s v="Cut"/>
    <m/>
    <s v="Cut"/>
    <m/>
    <s v="Cut"/>
    <m/>
    <s v="Cut"/>
    <n v="0"/>
    <n v="0"/>
    <n v="500000000"/>
    <n v="500000000"/>
  </r>
  <r>
    <m/>
    <m/>
    <s v="Reconnecting Communities Pilot Program "/>
    <m/>
    <s v="GF"/>
    <x v="3"/>
    <x v="1"/>
    <s v="Cut"/>
    <m/>
    <s v="Cut"/>
    <m/>
    <s v="Cut"/>
    <m/>
    <s v="Cut"/>
    <m/>
    <s v="Cut"/>
    <n v="0"/>
    <n v="0"/>
    <n v="500000000"/>
    <n v="500000000"/>
  </r>
  <r>
    <n v="1104"/>
    <n v="42"/>
    <s v="FHWA Administrative Expenses"/>
    <m/>
    <s v="TF"/>
    <x v="1"/>
    <x v="1"/>
    <n v="478000000"/>
    <m/>
    <n v="487500000"/>
    <m/>
    <n v="497500000"/>
    <m/>
    <n v="508000000"/>
    <m/>
    <n v="519000000"/>
    <n v="2490000000"/>
    <n v="2490000000"/>
    <n v="2535000000"/>
    <n v="2535000000"/>
  </r>
  <r>
    <s v="1114"/>
    <n v="99"/>
    <s v="Highway Use Tax Evasion Projects "/>
    <m/>
    <s v="TF"/>
    <x v="1"/>
    <x v="1"/>
    <n v="4000000"/>
    <m/>
    <n v="4000000"/>
    <m/>
    <n v="4000000"/>
    <m/>
    <n v="4000000"/>
    <m/>
    <n v="4000000"/>
    <n v="20000000"/>
    <n v="20000000"/>
    <n v="20000000"/>
    <n v="20000000"/>
  </r>
  <r>
    <s v="1116"/>
    <n v="100"/>
    <s v="Construction of Ferry Boats and Ferry Terminal Facilities"/>
    <m/>
    <s v="TF"/>
    <x v="1"/>
    <x v="1"/>
    <n v="182000000"/>
    <m/>
    <n v="184000000"/>
    <m/>
    <n v="186000000"/>
    <m/>
    <n v="189000000"/>
    <m/>
    <n v="191000000"/>
    <n v="932000000"/>
    <n v="932000000"/>
    <n v="570000000"/>
    <n v="570000000"/>
  </r>
  <r>
    <m/>
    <m/>
    <s v="Construction of Ferry Boats and Ferry Terminal Facilities "/>
    <m/>
    <s v="GF"/>
    <x v="3"/>
    <x v="1"/>
    <s v="Consolidated"/>
    <m/>
    <s v="Consolidated"/>
    <m/>
    <s v="Consolidated"/>
    <m/>
    <s v="Consolidated"/>
    <m/>
    <s v="Consolidated"/>
    <n v="0"/>
    <n v="0"/>
    <n v="342000000"/>
    <n v="342000000"/>
  </r>
  <r>
    <s v="1136"/>
    <n v="185"/>
    <s v="Tribal High Priority Projects Program "/>
    <m/>
    <s v="GF"/>
    <x v="2"/>
    <x v="1"/>
    <n v="30000000"/>
    <m/>
    <n v="30000000"/>
    <m/>
    <n v="30000000"/>
    <m/>
    <n v="30000000"/>
    <m/>
    <n v="30000000"/>
    <n v="150000000"/>
    <n v="150000000"/>
    <n v="150000000"/>
    <n v="150000000"/>
  </r>
  <r>
    <s v="1319"/>
    <n v="262"/>
    <s v="Stopping Threats on Pedestrians "/>
    <m/>
    <s v="GF"/>
    <x v="2"/>
    <x v="1"/>
    <n v="5000000"/>
    <m/>
    <n v="5000000"/>
    <m/>
    <n v="5000000"/>
    <m/>
    <n v="5000000"/>
    <m/>
    <n v="5000000"/>
    <n v="25000000"/>
    <n v="25000000"/>
    <n v="25000000"/>
    <n v="25000000"/>
  </r>
  <r>
    <m/>
    <m/>
    <s v="Active Transportation Infrastructure Investment Program "/>
    <m/>
    <s v="GF"/>
    <x v="2"/>
    <x v="1"/>
    <s v="Cut"/>
    <m/>
    <s v="Cut"/>
    <m/>
    <s v="Cut"/>
    <m/>
    <s v="Cut"/>
    <m/>
    <s v="Cut"/>
    <n v="0"/>
    <n v="0"/>
    <n v="1000000000"/>
    <n v="1000000000"/>
  </r>
  <r>
    <m/>
    <m/>
    <s v="Appalachian Regional Commission "/>
    <m/>
    <s v="GF"/>
    <x v="2"/>
    <x v="1"/>
    <s v="Cut"/>
    <m/>
    <s v="Cut"/>
    <m/>
    <s v="Cut"/>
    <m/>
    <s v="Cut"/>
    <m/>
    <s v="Cut"/>
    <n v="0"/>
    <n v="0"/>
    <n v="1000000000"/>
    <n v="1000000000"/>
  </r>
  <r>
    <m/>
    <m/>
    <s v="Denali Access System Program "/>
    <m/>
    <s v="GF"/>
    <x v="2"/>
    <x v="1"/>
    <s v="Cut"/>
    <m/>
    <s v="Cut"/>
    <m/>
    <s v="Cut"/>
    <m/>
    <s v="Cut"/>
    <m/>
    <s v="Cut"/>
    <n v="0"/>
    <n v="0"/>
    <n v="100000000"/>
    <n v="100000000"/>
  </r>
  <r>
    <m/>
    <m/>
    <s v="Invasive Plant Elimination Program"/>
    <m/>
    <s v="GF"/>
    <x v="2"/>
    <x v="1"/>
    <s v="Cut"/>
    <m/>
    <s v="Cut"/>
    <m/>
    <s v="Cut"/>
    <m/>
    <s v="Cut"/>
    <m/>
    <s v="Cut"/>
    <n v="0"/>
    <n v="0"/>
    <n v="250000000"/>
    <n v="250000000"/>
  </r>
  <r>
    <m/>
    <m/>
    <s v="Pollinator-Friendly Practices on Roadsides and Highway Rights-of-Way Program "/>
    <m/>
    <s v="GF"/>
    <x v="2"/>
    <x v="1"/>
    <s v="Cut"/>
    <m/>
    <s v="Cut"/>
    <m/>
    <s v="Cut"/>
    <m/>
    <s v="Cut"/>
    <m/>
    <s v="Cut"/>
    <n v="0"/>
    <n v="0"/>
    <n v="10000000"/>
    <n v="10000000"/>
  </r>
  <r>
    <m/>
    <m/>
    <s v="Data Integration Pilot Program"/>
    <m/>
    <s v="GF"/>
    <x v="2"/>
    <x v="1"/>
    <s v="Cut"/>
    <m/>
    <s v="Cut"/>
    <m/>
    <s v="Cut"/>
    <m/>
    <s v="Cut"/>
    <m/>
    <s v="Cut"/>
    <n v="0"/>
    <n v="0"/>
    <n v="12500000"/>
    <n v="12500000"/>
  </r>
  <r>
    <m/>
    <m/>
    <s v="Emerging Technology Research Pilot Program"/>
    <m/>
    <s v="GF"/>
    <x v="2"/>
    <x v="1"/>
    <s v="Cut"/>
    <m/>
    <s v="Cut"/>
    <m/>
    <s v="Cut"/>
    <m/>
    <s v="Cut"/>
    <m/>
    <s v="Cut"/>
    <n v="0"/>
    <n v="0"/>
    <n v="25000000"/>
    <n v="25000000"/>
  </r>
  <r>
    <m/>
    <m/>
    <s v="Transportation Access Pilot Program"/>
    <m/>
    <s v="GF"/>
    <x v="2"/>
    <x v="1"/>
    <s v="Cut"/>
    <m/>
    <s v="Cut"/>
    <m/>
    <s v="Cut"/>
    <m/>
    <s v="Cut"/>
    <m/>
    <s v="Cut"/>
    <n v="0"/>
    <n v="0"/>
    <n v="0"/>
    <n v="0"/>
  </r>
  <r>
    <m/>
    <m/>
    <s v="Bureau of Indian Affairs Road Maintenance Program"/>
    <m/>
    <s v="GF"/>
    <x v="2"/>
    <x v="1"/>
    <s v="Cut"/>
    <m/>
    <s v="Cut"/>
    <m/>
    <s v="Cut"/>
    <m/>
    <s v="Cut"/>
    <m/>
    <s v="Cut"/>
    <n v="0"/>
    <n v="0"/>
    <n v="270000000"/>
    <n v="270000000"/>
  </r>
  <r>
    <m/>
    <m/>
    <s v="Appalachian Development Highway System "/>
    <m/>
    <s v="GF"/>
    <x v="3"/>
    <x v="1"/>
    <s v="Cut"/>
    <m/>
    <s v="Cut"/>
    <m/>
    <s v="Cut"/>
    <m/>
    <s v="Cut"/>
    <m/>
    <s v="Cut"/>
    <n v="0"/>
    <n v="0"/>
    <n v="1250000000"/>
    <n v="1250000000"/>
  </r>
  <r>
    <s v="23 USC 125"/>
    <m/>
    <s v="Statutory Emergency Relief (not in bill)"/>
    <m/>
    <s v="TF"/>
    <x v="1"/>
    <x v="1"/>
    <n v="100000000"/>
    <m/>
    <n v="100000000"/>
    <m/>
    <n v="100000000"/>
    <m/>
    <n v="100000000"/>
    <m/>
    <n v="100000000"/>
    <n v="500000000"/>
    <n v="500000000"/>
    <n v="500000000"/>
    <n v="500000000"/>
  </r>
  <r>
    <m/>
    <m/>
    <m/>
    <m/>
    <m/>
    <x v="0"/>
    <x v="0"/>
    <m/>
    <m/>
    <m/>
    <m/>
    <m/>
    <m/>
    <m/>
    <m/>
    <m/>
    <m/>
    <m/>
    <m/>
    <m/>
  </r>
  <r>
    <m/>
    <m/>
    <s v="Mandatory Contract Authority"/>
    <m/>
    <m/>
    <x v="0"/>
    <x v="0"/>
    <m/>
    <m/>
    <m/>
    <m/>
    <m/>
    <m/>
    <m/>
    <m/>
    <m/>
    <m/>
    <n v="376065000000"/>
    <n v="303500000000"/>
    <m/>
  </r>
  <r>
    <m/>
    <m/>
    <s v="Discretionary, Subject to Appropriations"/>
    <m/>
    <m/>
    <x v="0"/>
    <x v="0"/>
    <m/>
    <m/>
    <m/>
    <m/>
    <m/>
    <m/>
    <m/>
    <m/>
    <m/>
    <m/>
    <n v="17279000000"/>
    <n v="14682500000"/>
    <m/>
  </r>
  <r>
    <m/>
    <m/>
    <s v="Division J Advance Appropriations"/>
    <m/>
    <m/>
    <x v="0"/>
    <x v="0"/>
    <m/>
    <m/>
    <m/>
    <m/>
    <m/>
    <m/>
    <m/>
    <m/>
    <m/>
    <m/>
    <n v="0"/>
    <n v="47272000000"/>
    <m/>
  </r>
  <r>
    <m/>
    <m/>
    <s v="FHWA Total"/>
    <m/>
    <m/>
    <x v="0"/>
    <x v="0"/>
    <m/>
    <m/>
    <m/>
    <m/>
    <m/>
    <m/>
    <m/>
    <m/>
    <m/>
    <m/>
    <n v="393344000000"/>
    <n v="365454500000"/>
    <m/>
  </r>
  <r>
    <m/>
    <m/>
    <m/>
    <m/>
    <m/>
    <x v="0"/>
    <x v="0"/>
    <m/>
    <m/>
    <m/>
    <m/>
    <m/>
    <m/>
    <m/>
    <m/>
    <m/>
    <m/>
    <m/>
    <m/>
    <m/>
  </r>
  <r>
    <m/>
    <m/>
    <s v="Title III - Transit"/>
    <m/>
    <m/>
    <x v="0"/>
    <x v="0"/>
    <m/>
    <m/>
    <m/>
    <m/>
    <m/>
    <m/>
    <m/>
    <m/>
    <m/>
    <m/>
    <m/>
    <m/>
    <m/>
  </r>
  <r>
    <m/>
    <m/>
    <s v="Federal Transit Administration (FTA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s v="3023"/>
    <n v="427"/>
    <s v="Transit Formula Grants Total"/>
    <m/>
    <s v="TF"/>
    <x v="1"/>
    <x v="3"/>
    <n v="16868000000"/>
    <m/>
    <n v="17205000000"/>
    <m/>
    <n v="17527000000"/>
    <m/>
    <n v="17527000000"/>
    <m/>
    <n v="17527000000"/>
    <m/>
    <n v="86654000000"/>
    <n v="69900000000"/>
    <m/>
  </r>
  <r>
    <s v="3023"/>
    <n v="428"/>
    <s v="Planning Programs (5305)"/>
    <m/>
    <s v="TF"/>
    <x v="1"/>
    <x v="3"/>
    <n v="222930000"/>
    <m/>
    <n v="225820000"/>
    <m/>
    <n v="228760000"/>
    <m/>
    <n v="231730000"/>
    <m/>
    <n v="234750000"/>
    <n v="1143990000"/>
    <n v="1143990000"/>
    <n v="966443225"/>
    <n v="966443225"/>
  </r>
  <r>
    <s v="3023"/>
    <n v="428"/>
    <m/>
    <s v="Pilot Program for Transit Oriented Development (now in 5305(i))"/>
    <s v="TF"/>
    <x v="1"/>
    <x v="3"/>
    <n v="15000000"/>
    <m/>
    <n v="15200000"/>
    <m/>
    <n v="15400000"/>
    <m/>
    <n v="15600000"/>
    <m/>
    <n v="15800000"/>
    <m/>
    <n v="77000000"/>
    <n v="68864631"/>
    <n v="68864631"/>
  </r>
  <r>
    <s v="3023"/>
    <n v="428"/>
    <s v="Urbanized Area Formula Grants (5307)"/>
    <m/>
    <s v="TF"/>
    <x v="1"/>
    <x v="3"/>
    <n v="7745474000"/>
    <m/>
    <n v="7869922000"/>
    <m/>
    <n v="7996361000"/>
    <m/>
    <n v="8124823000"/>
    <m/>
    <n v="8255340000"/>
    <n v="39991920000"/>
    <n v="39991920000"/>
    <n v="33540947107"/>
    <n v="33540947107"/>
  </r>
  <r>
    <s v="3021(a)"/>
    <n v="422"/>
    <m/>
    <s v="All Stations Accessibility Program (5307(h))"/>
    <s v="TF"/>
    <x v="1"/>
    <x v="3"/>
    <n v="400000000"/>
    <m/>
    <n v="400000000"/>
    <m/>
    <n v="400000000"/>
    <m/>
    <n v="400000000"/>
    <m/>
    <n v="400000000"/>
    <m/>
    <n v="2000000000"/>
    <n v="0"/>
    <m/>
  </r>
  <r>
    <m/>
    <m/>
    <m/>
    <s v="All Stations Accessibility Program (5307(h))"/>
    <s v="GF"/>
    <x v="3"/>
    <x v="3"/>
    <s v="Cut AA"/>
    <m/>
    <s v="Cut AA"/>
    <m/>
    <s v="Cut AA"/>
    <m/>
    <s v="Cut AA"/>
    <m/>
    <s v="Cut AA"/>
    <n v="0"/>
    <n v="0"/>
    <n v="1750000000"/>
    <n v="1750000000"/>
  </r>
  <r>
    <s v="3023"/>
    <n v="429"/>
    <s v="Enhanced Mobility of Seniors and Individuals with Disabilities (5310)"/>
    <m/>
    <s v="TF"/>
    <x v="1"/>
    <x v="3"/>
    <n v="447300000"/>
    <m/>
    <n v="453100000"/>
    <m/>
    <n v="459000000"/>
    <m/>
    <n v="465000000"/>
    <m/>
    <n v="471000000"/>
    <n v="2295400000"/>
    <n v="2295400000"/>
    <n v="1943105343"/>
    <n v="1943105343"/>
  </r>
  <r>
    <m/>
    <m/>
    <m/>
    <s v=" Enhanced Mobility of Seniors and Individuals with Disabilities "/>
    <s v="TF"/>
    <x v="1"/>
    <x v="3"/>
    <m/>
    <m/>
    <m/>
    <m/>
    <m/>
    <m/>
    <m/>
    <m/>
    <m/>
    <n v="0"/>
    <n v="0"/>
    <m/>
    <n v="0"/>
  </r>
  <r>
    <s v="3023"/>
    <n v="429"/>
    <m/>
    <s v="Innovative Coordinated Access and Mobility Pilot Program (now 5310(j))"/>
    <s v="TF"/>
    <x v="1"/>
    <x v="3"/>
    <n v="10000000"/>
    <m/>
    <n v="10100000"/>
    <m/>
    <n v="10200000"/>
    <m/>
    <n v="10300000"/>
    <m/>
    <n v="10400000"/>
    <m/>
    <n v="51000000"/>
    <n v="24102620"/>
    <n v="24102620"/>
  </r>
  <r>
    <m/>
    <m/>
    <s v="Enhanced Mobility of Seniors and Individuals with Disabilities (5310)"/>
    <m/>
    <s v="GF"/>
    <x v="3"/>
    <x v="3"/>
    <s v="Cut AA"/>
    <m/>
    <s v="Cut AA"/>
    <m/>
    <s v="Cut AA"/>
    <m/>
    <s v="Cut AA"/>
    <m/>
    <s v="Cut AA"/>
    <m/>
    <m/>
    <n v="250000000"/>
    <n v="250000000"/>
  </r>
  <r>
    <s v="3023"/>
    <n v="430"/>
    <s v="Formula Grants for Rural Areas (5311)"/>
    <m/>
    <s v="TF"/>
    <x v="1"/>
    <x v="3"/>
    <n v="1007622000"/>
    <m/>
    <n v="1023742000"/>
    <m/>
    <n v="1040122000"/>
    <m/>
    <n v="1056764000"/>
    <m/>
    <n v="1073672000"/>
    <n v="5201922000"/>
    <n v="5201922000"/>
    <n v="4581260943"/>
    <n v="4581260943"/>
  </r>
  <r>
    <s v="3009"/>
    <n v="362"/>
    <m/>
    <s v="Ferry Service for Rural Communities"/>
    <s v="TF"/>
    <x v="1"/>
    <x v="3"/>
    <n v="25000000"/>
    <m/>
    <n v="25000000"/>
    <m/>
    <n v="25000000"/>
    <m/>
    <n v="25000000"/>
    <m/>
    <n v="25000000"/>
    <m/>
    <n v="125000000"/>
    <n v="1000000000"/>
    <n v="1000000000"/>
  </r>
  <r>
    <s v="3005(b)"/>
    <n v="316"/>
    <s v="Ferry Service for Rural Communities"/>
    <m/>
    <s v="GF"/>
    <x v="3"/>
    <x v="3"/>
    <s v="Consolidated and cut"/>
    <m/>
    <s v="Consolidated and cut"/>
    <m/>
    <s v="Consolidated and cut"/>
    <m/>
    <s v="Consolidated and cut"/>
    <m/>
    <s v="Consolidated and cut"/>
    <m/>
    <m/>
    <n v="1000000000"/>
    <n v="1000000000"/>
  </r>
  <r>
    <s v="3023"/>
    <n v="430"/>
    <s v="Transit Research (5312)"/>
    <m/>
    <s v="TF"/>
    <x v="1"/>
    <x v="3"/>
    <n v="45240000"/>
    <m/>
    <n v="45960000"/>
    <m/>
    <n v="46700000"/>
    <m/>
    <n v="47440000"/>
    <m/>
    <n v="48200000"/>
    <n v="233540000"/>
    <n v="233540000"/>
    <n v="192820967"/>
    <n v="192820967"/>
  </r>
  <r>
    <s v="3023"/>
    <n v="430"/>
    <m/>
    <s v=" Low or No Emission Vehicle Component Assessment (5312(h))"/>
    <s v="TF"/>
    <x v="1"/>
    <x v="3"/>
    <n v="5000000"/>
    <m/>
    <n v="4000000"/>
    <m/>
    <n v="3000000"/>
    <m/>
    <n v="2000000"/>
    <m/>
    <n v="0"/>
    <m/>
    <n v="14000000"/>
    <m/>
    <n v="0"/>
  </r>
  <r>
    <s v="3023"/>
    <n v="430"/>
    <m/>
    <s v=" Transit Cooperative Research Program (5312(i))"/>
    <s v="TF"/>
    <x v="1"/>
    <x v="3"/>
    <n v="7371000"/>
    <m/>
    <n v="7489000"/>
    <m/>
    <n v="7609000"/>
    <m/>
    <n v="7731000"/>
    <m/>
    <n v="7854000"/>
    <m/>
    <n v="38054000"/>
    <m/>
    <n v="0"/>
  </r>
  <r>
    <s v="3023"/>
    <n v="431"/>
    <s v="Technical Assistance and Workforce Development (5314)"/>
    <m/>
    <s v="TF"/>
    <x v="1"/>
    <x v="3"/>
    <n v="20499000"/>
    <m/>
    <n v="20806000"/>
    <m/>
    <n v="21118000"/>
    <m/>
    <n v="21434000"/>
    <m/>
    <n v="21756000"/>
    <n v="105613000"/>
    <n v="105613000"/>
    <n v="61978167"/>
    <n v="61978167"/>
  </r>
  <r>
    <s v="3023"/>
    <n v="432"/>
    <s v="Bus Testing Facilities (5318)"/>
    <m/>
    <s v="TF"/>
    <x v="1"/>
    <x v="3"/>
    <n v="7000000"/>
    <m/>
    <n v="7105000"/>
    <m/>
    <n v="7212000"/>
    <m/>
    <n v="7320000"/>
    <m/>
    <n v="7430000"/>
    <n v="36067000"/>
    <n v="36067000"/>
    <n v="26169974"/>
    <n v="26169974"/>
  </r>
  <r>
    <s v="3023"/>
    <n v="432"/>
    <s v="Emergency Relief Program (5324)"/>
    <m/>
    <s v="TF"/>
    <x v="1"/>
    <x v="3"/>
    <n v="25000000"/>
    <m/>
    <n v="25000000"/>
    <m/>
    <n v="25000000"/>
    <m/>
    <n v="25000000"/>
    <m/>
    <n v="25000000"/>
    <n v="125000000"/>
    <n v="125000000"/>
    <n v="0"/>
    <n v="0"/>
  </r>
  <r>
    <s v="3023"/>
    <n v="433"/>
    <s v="Administrative Expenses (5334)"/>
    <m/>
    <s v="TF"/>
    <x v="1"/>
    <x v="3"/>
    <n v="132700000"/>
    <m/>
    <n v="135400000"/>
    <m/>
    <n v="138100000"/>
    <m/>
    <n v="140800000"/>
    <m/>
    <n v="143600000"/>
    <n v="690600000"/>
    <n v="690600000"/>
    <n v="695496791"/>
    <n v="695496791"/>
  </r>
  <r>
    <s v="3023"/>
    <n v="433"/>
    <s v="National Transit Database (5335)"/>
    <m/>
    <s v="TF"/>
    <x v="1"/>
    <x v="3"/>
    <n v="6235000"/>
    <m/>
    <n v="6335000"/>
    <m/>
    <n v="6436000"/>
    <m/>
    <n v="6539000"/>
    <m/>
    <n v="6644000"/>
    <n v="32189000"/>
    <n v="32189000"/>
    <n v="27545852"/>
    <n v="27545852"/>
  </r>
  <r>
    <s v="3023"/>
    <n v="433"/>
    <s v="State of Good Repair Grants (5337)"/>
    <m/>
    <s v="TF"/>
    <x v="1"/>
    <x v="3"/>
    <n v="4640000000"/>
    <m/>
    <n v="4645000000"/>
    <m/>
    <n v="4650000000"/>
    <m/>
    <n v="4655000000"/>
    <m/>
    <n v="4660000000"/>
    <n v="23250000000"/>
    <n v="23250000000"/>
    <n v="18390412832"/>
    <n v="18390412832"/>
  </r>
  <r>
    <m/>
    <m/>
    <s v="State of Good Repair Grants (5337)"/>
    <m/>
    <s v="GF"/>
    <x v="3"/>
    <x v="3"/>
    <s v="Cut AA"/>
    <m/>
    <s v="Cut AA"/>
    <m/>
    <s v="Cut AA"/>
    <m/>
    <s v="Cut AA"/>
    <m/>
    <s v="Cut AA"/>
    <n v="0"/>
    <n v="0"/>
    <n v="4750000000"/>
    <n v="4750000000"/>
  </r>
  <r>
    <s v="3023"/>
    <n v="434"/>
    <s v="Bus and Bus Facilities Grants  "/>
    <m/>
    <s v="TF"/>
    <x v="1"/>
    <x v="3"/>
    <n v="1695000000"/>
    <m/>
    <n v="1863710000"/>
    <m/>
    <n v="2014891000"/>
    <m/>
    <n v="2149550000"/>
    <m/>
    <n v="2295508000"/>
    <n v="10018659000"/>
    <n v="10018659000"/>
    <n v="5502237459"/>
    <n v="5502237459"/>
  </r>
  <r>
    <s v="3024"/>
    <n v="447"/>
    <m/>
    <s v="      Low or No Emissions Competitive Grants "/>
    <s v="TF"/>
    <x v="1"/>
    <x v="3"/>
    <s v="Cut, eligibilities expanded"/>
    <m/>
    <s v="Cut, eligibilities expanded"/>
    <m/>
    <s v="Cut, eligibilities expanded"/>
    <m/>
    <s v="Cut, eligibilities expanded"/>
    <m/>
    <s v="Cut, eligibilities expanded"/>
    <n v="0"/>
    <n v="0"/>
    <n v="374550890"/>
    <n v="374550890"/>
  </r>
  <r>
    <m/>
    <m/>
    <s v="Low-No Emissions Bus Competitive Grants"/>
    <m/>
    <s v="GF"/>
    <x v="3"/>
    <x v="3"/>
    <s v="Cut AA"/>
    <m/>
    <s v="Cut AA"/>
    <m/>
    <s v="Cut AA"/>
    <m/>
    <s v="Cut AA"/>
    <m/>
    <s v="Cut AA"/>
    <n v="0"/>
    <n v="0"/>
    <n v="5250000000"/>
    <n v="5250000000"/>
  </r>
  <r>
    <s v="3023"/>
    <n v="434"/>
    <s v="Growing States and High Density States Formula (5340)"/>
    <m/>
    <s v="TF"/>
    <x v="1"/>
    <x v="3"/>
    <n v="873000000"/>
    <m/>
    <n v="883100000"/>
    <m/>
    <n v="893300000"/>
    <m/>
    <n v="903600000"/>
    <m/>
    <n v="914100000"/>
    <n v="4467100000"/>
    <n v="4467100000"/>
    <n v="3878614089"/>
    <n v="3878614089"/>
  </r>
  <r>
    <s v="3023"/>
    <n v="434"/>
    <m/>
    <s v=" Growing State Apportionments  "/>
    <s v="TF"/>
    <x v="1"/>
    <x v="3"/>
    <n v="445230000"/>
    <m/>
    <n v="450381000"/>
    <m/>
    <n v="455583000"/>
    <m/>
    <n v="460836000"/>
    <m/>
    <n v="466191000"/>
    <m/>
    <n v="2278221000"/>
    <n v="2055665467"/>
    <m/>
  </r>
  <r>
    <s v="3023"/>
    <n v="434"/>
    <m/>
    <s v=" High Density State Apportionments "/>
    <s v="TF"/>
    <x v="1"/>
    <x v="3"/>
    <n v="427770000"/>
    <m/>
    <n v="432719000"/>
    <m/>
    <n v="437717000"/>
    <m/>
    <n v="442764000"/>
    <m/>
    <n v="447909000"/>
    <m/>
    <n v="2188879000"/>
    <n v="1822948622"/>
    <m/>
  </r>
  <r>
    <s v="3023"/>
    <n v="436"/>
    <s v="Capital Investment Grants"/>
    <m/>
    <s v="GF"/>
    <x v="2"/>
    <x v="3"/>
    <n v="3000000000"/>
    <m/>
    <n v="3000000000"/>
    <m/>
    <n v="3000000000"/>
    <m/>
    <n v="3000000000"/>
    <m/>
    <n v="3000000000"/>
    <n v="15000000000"/>
    <n v="15000000000"/>
    <n v="15000000000"/>
    <n v="15000000000"/>
  </r>
  <r>
    <m/>
    <m/>
    <s v="Capital Investment Grants "/>
    <m/>
    <s v="GF"/>
    <x v="3"/>
    <x v="3"/>
    <s v="Cut AA"/>
    <m/>
    <s v="Cut AA"/>
    <m/>
    <s v="Cut AA"/>
    <m/>
    <s v="Cut AA"/>
    <m/>
    <s v="Cut AA"/>
    <n v="0"/>
    <n v="0"/>
    <n v="8000000000"/>
    <n v="8000000000"/>
  </r>
  <r>
    <s v="3109"/>
    <n v="473"/>
    <s v="Capital &amp; Preventative Maintenance Grants to Washington Metropolitan Area Transit Authority"/>
    <m/>
    <s v="GF"/>
    <x v="2"/>
    <x v="3"/>
    <s v="Existing"/>
    <m/>
    <s v="Existing"/>
    <m/>
    <s v="Existing"/>
    <m/>
    <s v="Existing"/>
    <m/>
    <n v="150000000"/>
    <n v="150000000"/>
    <n v="150000000"/>
    <n v="750000000"/>
    <n v="750000000"/>
  </r>
  <r>
    <s v="3005(b)"/>
    <n v="316"/>
    <s v="Electric or Low-Emitting Ferry Program (Section 71102 of IIJA)"/>
    <m/>
    <s v="GF"/>
    <x v="2"/>
    <x v="3"/>
    <s v="Repealed"/>
    <m/>
    <s v="Repealed"/>
    <m/>
    <s v="Repealed"/>
    <m/>
    <s v="Repealed"/>
    <m/>
    <s v="Repealed"/>
    <n v="0"/>
    <n v="0"/>
    <n v="250000000"/>
    <n v="250000000"/>
  </r>
  <r>
    <s v="3005(b)"/>
    <n v="316"/>
    <s v="Electric or Low-Emitting Ferry Program (Section 71102 of IIJA)"/>
    <m/>
    <s v="GF"/>
    <x v="3"/>
    <x v="3"/>
    <s v="Repealed"/>
    <m/>
    <s v="Repealed"/>
    <m/>
    <s v="Repealed"/>
    <m/>
    <s v="Repealed"/>
    <m/>
    <s v="Repealed"/>
    <n v="0"/>
    <n v="0"/>
    <n v="250000000"/>
    <n v="250000000"/>
  </r>
  <r>
    <m/>
    <m/>
    <m/>
    <m/>
    <m/>
    <x v="0"/>
    <x v="0"/>
    <m/>
    <m/>
    <m/>
    <m/>
    <m/>
    <m/>
    <m/>
    <m/>
    <m/>
    <m/>
    <m/>
    <m/>
    <n v="0"/>
  </r>
  <r>
    <m/>
    <m/>
    <s v="Mandatory Contract Authority"/>
    <m/>
    <m/>
    <x v="0"/>
    <x v="0"/>
    <m/>
    <m/>
    <m/>
    <m/>
    <m/>
    <m/>
    <m/>
    <m/>
    <m/>
    <n v="0"/>
    <n v="87592000000"/>
    <n v="69900000000"/>
    <m/>
  </r>
  <r>
    <m/>
    <m/>
    <s v="Discretionary, Subject to Appropriations"/>
    <m/>
    <m/>
    <x v="0"/>
    <x v="0"/>
    <m/>
    <m/>
    <m/>
    <m/>
    <m/>
    <m/>
    <m/>
    <m/>
    <m/>
    <n v="0"/>
    <n v="15150000000"/>
    <n v="17000000000"/>
    <m/>
  </r>
  <r>
    <m/>
    <m/>
    <s v="Division J Advance Appropriations"/>
    <m/>
    <m/>
    <x v="0"/>
    <x v="0"/>
    <m/>
    <m/>
    <m/>
    <m/>
    <m/>
    <m/>
    <m/>
    <m/>
    <m/>
    <n v="0"/>
    <n v="0"/>
    <n v="21250000000"/>
    <m/>
  </r>
  <r>
    <m/>
    <m/>
    <s v="FTA Total"/>
    <m/>
    <m/>
    <x v="0"/>
    <x v="0"/>
    <m/>
    <m/>
    <m/>
    <m/>
    <m/>
    <m/>
    <m/>
    <m/>
    <m/>
    <n v="0"/>
    <n v="102742000000"/>
    <n v="108150000000"/>
    <m/>
  </r>
  <r>
    <m/>
    <m/>
    <m/>
    <m/>
    <m/>
    <x v="0"/>
    <x v="0"/>
    <m/>
    <m/>
    <m/>
    <m/>
    <m/>
    <m/>
    <m/>
    <m/>
    <m/>
    <m/>
    <m/>
    <m/>
    <m/>
  </r>
  <r>
    <m/>
    <m/>
    <s v="Title IV - Highway Safety"/>
    <m/>
    <m/>
    <x v="0"/>
    <x v="0"/>
    <m/>
    <m/>
    <m/>
    <m/>
    <m/>
    <m/>
    <m/>
    <m/>
    <m/>
    <m/>
    <m/>
    <m/>
    <m/>
  </r>
  <r>
    <m/>
    <m/>
    <s v="National Highway Traffic Safety Administration (NHTSA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s v="4001(a)(1)"/>
    <n v="525"/>
    <s v="Highway Safety Programs (402)"/>
    <m/>
    <s v="TF"/>
    <x v="1"/>
    <x v="4"/>
    <n v="777000000"/>
    <m/>
    <n v="792500000"/>
    <m/>
    <n v="808000000"/>
    <m/>
    <n v="825000000"/>
    <m/>
    <n v="842400000"/>
    <n v="4044900000"/>
    <n v="4044900000"/>
    <n v="1892000000"/>
    <n v="1892000000"/>
  </r>
  <r>
    <m/>
    <m/>
    <s v="Highway Safety Programs (402)"/>
    <m/>
    <s v="GF"/>
    <x v="3"/>
    <x v="4"/>
    <s v="Cut AA"/>
    <m/>
    <s v="Cut AA"/>
    <m/>
    <s v="Cut AA"/>
    <m/>
    <s v="Cut AA"/>
    <m/>
    <s v="Cut AA"/>
    <m/>
    <m/>
    <n v="100000000"/>
    <n v="100000000"/>
  </r>
  <r>
    <s v="4001(a)(2)"/>
    <n v="525"/>
    <s v="Highway Safety Research &amp; Development (403)"/>
    <m/>
    <s v="TF"/>
    <x v="1"/>
    <x v="4"/>
    <n v="211000000"/>
    <m/>
    <n v="219300000"/>
    <m/>
    <n v="225600000"/>
    <m/>
    <n v="229000000"/>
    <m/>
    <n v="233500000"/>
    <n v="1118400000"/>
    <n v="1118400000"/>
    <n v="970000000"/>
    <n v="970000000"/>
  </r>
  <r>
    <s v="4001(a)(3)"/>
    <n v="526"/>
    <s v="High-Visibility Enforcement (404)"/>
    <m/>
    <s v="TF"/>
    <x v="1"/>
    <x v="4"/>
    <n v="50000000"/>
    <m/>
    <n v="51000000"/>
    <m/>
    <n v="52000000"/>
    <m/>
    <n v="53400000"/>
    <m/>
    <n v="54300000"/>
    <n v="260700000"/>
    <n v="260700000"/>
    <n v="201600000"/>
    <n v="201600000"/>
  </r>
  <r>
    <s v="4002(a)"/>
    <n v="528"/>
    <s v="National Priority Safety Programs "/>
    <m/>
    <s v="TF"/>
    <x v="1"/>
    <x v="4"/>
    <s v="Consolidated into 402"/>
    <m/>
    <s v="Consolidated into 402"/>
    <m/>
    <s v="Consolidated into 402"/>
    <m/>
    <s v="Consolidated into 402"/>
    <m/>
    <s v="Consolidated into 402"/>
    <n v="0"/>
    <n v="0"/>
    <n v="1764500000"/>
    <n v="1764500000"/>
  </r>
  <r>
    <m/>
    <m/>
    <s v="National Priority Safety Programs "/>
    <m/>
    <s v="GF"/>
    <x v="3"/>
    <x v="4"/>
    <s v="Cut AA"/>
    <m/>
    <s v="Cut AA"/>
    <m/>
    <s v="Cut AA"/>
    <m/>
    <s v="Cut AA"/>
    <m/>
    <s v="Cut AA"/>
    <m/>
    <m/>
    <n v="110000000"/>
    <n v="110000000"/>
  </r>
  <r>
    <s v="4001(a)(4)"/>
    <n v="526"/>
    <s v="Administrative Expenses"/>
    <m/>
    <s v="TF"/>
    <x v="1"/>
    <x v="4"/>
    <n v="40200000"/>
    <m/>
    <n v="41200000"/>
    <m/>
    <n v="42200000"/>
    <m/>
    <n v="43200000"/>
    <m/>
    <n v="44200000"/>
    <n v="211000000"/>
    <n v="211000000"/>
    <n v="205820257"/>
    <n v="205820257"/>
  </r>
  <r>
    <m/>
    <m/>
    <s v="Administrative Expenses"/>
    <m/>
    <s v="GF"/>
    <x v="3"/>
    <x v="4"/>
    <s v="Cut AA"/>
    <m/>
    <s v="Cut AA"/>
    <m/>
    <s v="Cut AA"/>
    <m/>
    <s v="Cut AA"/>
    <m/>
    <s v="Cut AA"/>
    <m/>
    <m/>
    <n v="100000000"/>
    <n v="100000000"/>
  </r>
  <r>
    <s v="4001(a)(5)"/>
    <n v="527"/>
    <s v="National Driver Register "/>
    <m/>
    <s v="TF"/>
    <x v="1"/>
    <x v="4"/>
    <n v="7800000"/>
    <m/>
    <n v="8000000"/>
    <m/>
    <n v="8200000"/>
    <m/>
    <n v="8400000"/>
    <m/>
    <n v="8600000"/>
    <n v="41000000"/>
    <n v="41000000"/>
    <n v="36000000"/>
    <n v="36000000"/>
  </r>
  <r>
    <s v="4016"/>
    <n v="596"/>
    <s v="Crash Data"/>
    <m/>
    <s v="GF"/>
    <x v="2"/>
    <x v="4"/>
    <s v="Turned into unfunded GAO study"/>
    <m/>
    <s v="Turned into unfunded GAO study"/>
    <m/>
    <s v="Turned into unfunded GAO study"/>
    <m/>
    <s v="Turned into unfunded GAO study"/>
    <m/>
    <s v="Turned into unfunded GAO study"/>
    <n v="0"/>
    <n v="0"/>
    <n v="750000000"/>
    <n v="750000000"/>
  </r>
  <r>
    <m/>
    <m/>
    <s v="Crash Data "/>
    <m/>
    <s v="GF"/>
    <x v="3"/>
    <x v="4"/>
    <s v="Turned into unfunded GAO study"/>
    <m/>
    <s v="Turned into unfunded GAO study"/>
    <m/>
    <s v="Turned into unfunded GAO study"/>
    <m/>
    <s v="Turned into unfunded GAO study"/>
    <m/>
    <s v="Turned into unfunded GAO study"/>
    <m/>
    <m/>
    <n v="750000000"/>
    <n v="750000000"/>
  </r>
  <r>
    <m/>
    <m/>
    <s v="Operations and Research"/>
    <m/>
    <s v="GF"/>
    <x v="2"/>
    <x v="4"/>
    <s v="To be added by E&amp;C"/>
    <m/>
    <s v="To be added by E&amp;C"/>
    <m/>
    <s v="To be added by E&amp;C"/>
    <m/>
    <s v="To be added by E&amp;C"/>
    <m/>
    <s v="To be added by E&amp;C"/>
    <n v="0"/>
    <n v="0"/>
    <n v="1042339751"/>
    <n v="1042339751"/>
  </r>
  <r>
    <m/>
    <m/>
    <s v="Vehicle Safety and Behavioral Research "/>
    <m/>
    <s v="GF"/>
    <x v="3"/>
    <x v="4"/>
    <s v="To be added by E&amp;C"/>
    <m/>
    <s v="To be added by E&amp;C"/>
    <m/>
    <s v="To be added by E&amp;C"/>
    <m/>
    <s v="To be added by E&amp;C"/>
    <m/>
    <s v="To be added by E&amp;C"/>
    <m/>
    <m/>
    <n v="548500000"/>
    <n v="548500000"/>
  </r>
  <r>
    <m/>
    <m/>
    <m/>
    <m/>
    <m/>
    <x v="0"/>
    <x v="0"/>
    <m/>
    <m/>
    <m/>
    <m/>
    <m/>
    <m/>
    <m/>
    <m/>
    <m/>
    <m/>
    <m/>
    <m/>
    <m/>
  </r>
  <r>
    <m/>
    <m/>
    <s v="Mandatory Contract Authority"/>
    <m/>
    <m/>
    <x v="0"/>
    <x v="0"/>
    <m/>
    <m/>
    <m/>
    <m/>
    <m/>
    <m/>
    <m/>
    <m/>
    <m/>
    <n v="0"/>
    <n v="5676000000"/>
    <n v="5069920257"/>
    <m/>
  </r>
  <r>
    <m/>
    <m/>
    <s v="Discretionary Subject to Appropriation"/>
    <m/>
    <m/>
    <x v="0"/>
    <x v="0"/>
    <m/>
    <m/>
    <m/>
    <m/>
    <m/>
    <m/>
    <m/>
    <m/>
    <m/>
    <n v="0"/>
    <n v="0"/>
    <n v="1792339751"/>
    <m/>
  </r>
  <r>
    <m/>
    <m/>
    <s v="Division J Advance Appropriations"/>
    <m/>
    <m/>
    <x v="0"/>
    <x v="0"/>
    <m/>
    <m/>
    <m/>
    <m/>
    <m/>
    <m/>
    <m/>
    <m/>
    <m/>
    <n v="0"/>
    <n v="0"/>
    <n v="1608500000"/>
    <m/>
  </r>
  <r>
    <m/>
    <m/>
    <s v="NHTSA Total"/>
    <m/>
    <m/>
    <x v="0"/>
    <x v="0"/>
    <m/>
    <m/>
    <m/>
    <m/>
    <m/>
    <m/>
    <m/>
    <m/>
    <m/>
    <n v="0"/>
    <n v="5676000000"/>
    <n v="8470760008"/>
    <m/>
  </r>
  <r>
    <m/>
    <m/>
    <m/>
    <m/>
    <m/>
    <x v="0"/>
    <x v="0"/>
    <m/>
    <m/>
    <m/>
    <m/>
    <m/>
    <m/>
    <m/>
    <m/>
    <m/>
    <m/>
    <m/>
    <m/>
    <m/>
  </r>
  <r>
    <m/>
    <m/>
    <s v="Title V - Motor Carriers"/>
    <m/>
    <m/>
    <x v="0"/>
    <x v="0"/>
    <m/>
    <m/>
    <m/>
    <m/>
    <m/>
    <m/>
    <m/>
    <m/>
    <m/>
    <m/>
    <m/>
    <m/>
    <m/>
  </r>
  <r>
    <m/>
    <m/>
    <s v="Federal Motor Carrier Safety Administration (FMCSA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s v="5001(a)"/>
    <n v="599"/>
    <s v="Motor Carrier Safety Assistance Program (31102 except subsection (l))"/>
    <m/>
    <s v="TF"/>
    <x v="1"/>
    <x v="5"/>
    <n v="435000000"/>
    <m/>
    <n v="446500000"/>
    <m/>
    <n v="456000000"/>
    <m/>
    <n v="467000000"/>
    <m/>
    <n v="478000000"/>
    <n v="2282500000"/>
    <n v="2282500000"/>
    <n v="2032500000"/>
    <n v="2032500000"/>
  </r>
  <r>
    <m/>
    <m/>
    <s v="Motor Carrier Safety Assistance Program (31102 except subsection (l))"/>
    <m/>
    <s v="GF"/>
    <x v="3"/>
    <x v="5"/>
    <s v="Cut AA"/>
    <m/>
    <s v="Cut AA"/>
    <m/>
    <s v="Cut AA"/>
    <m/>
    <s v="Cut AA"/>
    <m/>
    <s v="Cut AA"/>
    <m/>
    <m/>
    <n v="400000000"/>
    <n v="400000000"/>
  </r>
  <r>
    <s v="5001(a)"/>
    <n v="600"/>
    <s v="High Priority Activities Program (31102(l), except paragraph (5))"/>
    <m/>
    <s v="TF"/>
    <x v="1"/>
    <x v="5"/>
    <n v="66000000"/>
    <m/>
    <n v="69000000"/>
    <m/>
    <n v="72000000"/>
    <m/>
    <n v="75000000"/>
    <m/>
    <n v="78000000"/>
    <n v="360000000"/>
    <n v="360000000"/>
    <n v="300000000"/>
    <n v="300000000"/>
  </r>
  <r>
    <m/>
    <m/>
    <s v="High Priority Activities Program (31102(l), except paragraph (5))"/>
    <m/>
    <s v="GF"/>
    <x v="3"/>
    <x v="5"/>
    <s v="Cut AA"/>
    <m/>
    <s v="Cut AA"/>
    <m/>
    <s v="Cut AA"/>
    <m/>
    <s v="Cut AA"/>
    <m/>
    <s v="Cut AA"/>
    <m/>
    <m/>
    <n v="132500000"/>
    <n v="132500000"/>
  </r>
  <r>
    <s v="5001(a)"/>
    <n v="600"/>
    <s v="Commercial Motor Vehicle Enforcement Training &amp; Support Grant Program (31102(l)(5))"/>
    <m/>
    <s v="TF"/>
    <x v="1"/>
    <x v="5"/>
    <n v="5000000"/>
    <m/>
    <n v="5000000"/>
    <m/>
    <n v="5000000"/>
    <m/>
    <n v="5000000"/>
    <m/>
    <n v="5000000"/>
    <n v="25000000"/>
    <n v="25000000"/>
    <n v="25000000"/>
    <n v="25000000"/>
  </r>
  <r>
    <s v="5001(a)"/>
    <n v="600"/>
    <s v="Commercial Motor Vehicle Operators Grant Program (31103)"/>
    <m/>
    <s v="TF"/>
    <x v="1"/>
    <x v="5"/>
    <n v="5000000"/>
    <m/>
    <n v="5000000"/>
    <m/>
    <n v="5000000"/>
    <m/>
    <n v="5000000"/>
    <m/>
    <n v="5000000"/>
    <n v="25000000"/>
    <n v="25000000"/>
    <n v="6500000"/>
    <n v="6500000"/>
  </r>
  <r>
    <m/>
    <m/>
    <s v="Commercial Motor Vehicle Operators Grant Program (31103)"/>
    <m/>
    <s v="GF"/>
    <x v="3"/>
    <x v="5"/>
    <s v="Cut AA"/>
    <m/>
    <s v="Cut AA"/>
    <m/>
    <s v="Cut AA"/>
    <m/>
    <s v="Cut AA"/>
    <m/>
    <s v="Cut AA"/>
    <m/>
    <m/>
    <n v="10000000"/>
    <n v="10000000"/>
  </r>
  <r>
    <s v="5001(a)"/>
    <n v="600"/>
    <s v="Commercial Driver's License Program Implementation (31313)"/>
    <m/>
    <s v="TF"/>
    <x v="1"/>
    <x v="5"/>
    <n v="48000000"/>
    <m/>
    <n v="51000000"/>
    <m/>
    <n v="53000000"/>
    <m/>
    <n v="54000000"/>
    <m/>
    <n v="56000000"/>
    <n v="262000000"/>
    <n v="262000000"/>
    <n v="217500000"/>
    <n v="217500000"/>
  </r>
  <r>
    <m/>
    <m/>
    <s v="Commercial Driver's License Program Implementation (31313)"/>
    <m/>
    <s v="GF"/>
    <x v="3"/>
    <x v="5"/>
    <s v="Cut AA"/>
    <m/>
    <s v="Cut AA"/>
    <m/>
    <s v="Cut AA"/>
    <m/>
    <s v="Cut AA"/>
    <m/>
    <s v="Cut AA"/>
    <m/>
    <m/>
    <n v="80000000"/>
    <n v="80000000"/>
  </r>
  <r>
    <s v="5001(b)"/>
    <n v="601"/>
    <s v="Administrative Expenses (31110)"/>
    <m/>
    <s v="TF"/>
    <x v="1"/>
    <x v="5"/>
    <n v="400000000"/>
    <m/>
    <n v="407500000"/>
    <m/>
    <n v="417000000"/>
    <m/>
    <n v="426000000"/>
    <m/>
    <n v="435000000"/>
    <n v="2085500000"/>
    <n v="2085500000"/>
    <n v="1875000000"/>
    <n v="1875000000"/>
  </r>
  <r>
    <m/>
    <m/>
    <s v="Motor Carrier Safety Operations and Programs "/>
    <m/>
    <s v="GF"/>
    <x v="3"/>
    <x v="5"/>
    <s v="Cut AA"/>
    <m/>
    <s v="Cut AA"/>
    <m/>
    <s v="Cut AA"/>
    <m/>
    <s v="Cut AA"/>
    <m/>
    <s v="Cut AA"/>
    <m/>
    <m/>
    <n v="50000000"/>
    <n v="50000000"/>
  </r>
  <r>
    <s v="5407(f)"/>
    <n v="683"/>
    <s v="Commercial Motor Vehicle Workforce Development"/>
    <m/>
    <s v="GF"/>
    <x v="2"/>
    <x v="5"/>
    <n v="27500000"/>
    <m/>
    <n v="28000000"/>
    <m/>
    <n v="28600000"/>
    <m/>
    <n v="29200000"/>
    <m/>
    <n v="29800000"/>
    <n v="143100000"/>
    <n v="143100000"/>
    <n v="0"/>
    <n v="0"/>
  </r>
  <r>
    <m/>
    <m/>
    <m/>
    <m/>
    <m/>
    <x v="0"/>
    <x v="0"/>
    <m/>
    <m/>
    <m/>
    <m/>
    <m/>
    <m/>
    <m/>
    <m/>
    <m/>
    <m/>
    <m/>
    <m/>
    <m/>
  </r>
  <r>
    <m/>
    <m/>
    <s v="Mandatory Contract Authority"/>
    <m/>
    <m/>
    <x v="0"/>
    <x v="0"/>
    <m/>
    <m/>
    <m/>
    <m/>
    <m/>
    <m/>
    <m/>
    <m/>
    <m/>
    <n v="0"/>
    <n v="5040000000"/>
    <n v="4456500000"/>
    <m/>
  </r>
  <r>
    <m/>
    <m/>
    <s v="Discretionary Subject to Appropriation"/>
    <m/>
    <m/>
    <x v="0"/>
    <x v="0"/>
    <m/>
    <m/>
    <m/>
    <m/>
    <m/>
    <m/>
    <m/>
    <m/>
    <m/>
    <n v="0"/>
    <n v="143100000"/>
    <n v="0"/>
    <m/>
  </r>
  <r>
    <m/>
    <m/>
    <s v="Division J Advance Appropriations"/>
    <m/>
    <m/>
    <x v="0"/>
    <x v="0"/>
    <m/>
    <m/>
    <m/>
    <m/>
    <m/>
    <m/>
    <m/>
    <m/>
    <m/>
    <n v="0"/>
    <n v="0"/>
    <n v="672500000"/>
    <m/>
  </r>
  <r>
    <m/>
    <m/>
    <s v="FMCSA Total"/>
    <m/>
    <m/>
    <x v="0"/>
    <x v="0"/>
    <m/>
    <m/>
    <m/>
    <m/>
    <m/>
    <m/>
    <m/>
    <m/>
    <m/>
    <n v="0"/>
    <n v="5183100000"/>
    <n v="5129000000"/>
    <m/>
  </r>
  <r>
    <m/>
    <m/>
    <m/>
    <m/>
    <m/>
    <x v="0"/>
    <x v="0"/>
    <m/>
    <m/>
    <m/>
    <m/>
    <m/>
    <m/>
    <m/>
    <m/>
    <m/>
    <m/>
    <m/>
    <m/>
    <m/>
  </r>
  <r>
    <m/>
    <m/>
    <s v="Title VI - Innovation &amp; Title VII - Multimodal and Freight"/>
    <m/>
    <m/>
    <x v="0"/>
    <x v="0"/>
    <m/>
    <m/>
    <m/>
    <m/>
    <m/>
    <m/>
    <m/>
    <m/>
    <m/>
    <m/>
    <m/>
    <m/>
    <m/>
  </r>
  <r>
    <m/>
    <m/>
    <s v="Office of Secretary of Transportation (OST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m/>
    <m/>
    <s v="Research and Innovation"/>
    <m/>
    <m/>
    <x v="0"/>
    <x v="0"/>
    <m/>
    <m/>
    <m/>
    <m/>
    <m/>
    <m/>
    <m/>
    <m/>
    <m/>
    <m/>
    <m/>
    <m/>
    <m/>
  </r>
  <r>
    <s v="6001"/>
    <n v="684"/>
    <s v="Strengthening Mobility &amp; Revolutionizing Transportation (SMART) Grants"/>
    <m/>
    <s v="GF"/>
    <x v="2"/>
    <x v="2"/>
    <n v="100000000"/>
    <m/>
    <n v="100000000"/>
    <m/>
    <n v="100000000"/>
    <m/>
    <n v="100000000"/>
    <m/>
    <n v="100000000"/>
    <n v="500000000"/>
    <n v="500000000"/>
    <n v="500000000"/>
    <n v="500000000"/>
  </r>
  <r>
    <m/>
    <m/>
    <s v="Strengthening Mobility &amp; Revolutionizing Transportation (SMART) Grants"/>
    <m/>
    <s v="GF"/>
    <x v="3"/>
    <x v="2"/>
    <s v="Cut AA"/>
    <m/>
    <s v="Cut AA"/>
    <m/>
    <s v="Cut AA"/>
    <m/>
    <s v="Cut AA"/>
    <m/>
    <s v="Cut AA"/>
    <n v="0"/>
    <n v="0"/>
    <n v="500000000"/>
    <n v="500000000"/>
  </r>
  <r>
    <m/>
    <m/>
    <s v="Advanced Research Projects Agency"/>
    <m/>
    <s v="GF"/>
    <x v="2"/>
    <x v="2"/>
    <s v="&quot;Such Sums&quot; authorization continues"/>
    <m/>
    <s v="&quot;Such Sums&quot; authorization continues"/>
    <m/>
    <s v="&quot;Such Sums&quot; authorization continues"/>
    <m/>
    <s v="&quot;Such Sums&quot; authorization continues"/>
    <m/>
    <s v="&quot;Such Sums&quot; authorization continues"/>
    <n v="0"/>
    <n v="0"/>
    <s v="Such Sums"/>
    <s v="Such Sums"/>
  </r>
  <r>
    <m/>
    <m/>
    <s v="Open Research Initiative "/>
    <m/>
    <s v="GF"/>
    <x v="2"/>
    <x v="2"/>
    <s v="Included $250M in HR8748 Sec. 6(2), not tallied here. Related to ARPA."/>
    <m/>
    <s v="Included $250M in HR8748 Sec. 6(2), not tallied here. Related to ARPA."/>
    <m/>
    <s v="Included $250M in HR8748 Sec. 6(2), not tallied here. Related to ARPA."/>
    <m/>
    <s v="Included $250M in HR8748 Sec. 6(2), not tallied here. Related to ARPA."/>
    <m/>
    <s v="Included $250M in HR8748 Sec. 6(2), not tallied here. Related to ARPA."/>
    <n v="0"/>
    <n v="0"/>
    <n v="250000000"/>
    <n v="250000000"/>
  </r>
  <r>
    <m/>
    <m/>
    <s v="Freight"/>
    <m/>
    <m/>
    <x v="0"/>
    <x v="0"/>
    <m/>
    <m/>
    <m/>
    <m/>
    <m/>
    <m/>
    <m/>
    <m/>
    <m/>
    <n v="0"/>
    <n v="0"/>
    <n v="0"/>
    <n v="0"/>
  </r>
  <r>
    <m/>
    <m/>
    <s v="Office of Multimodal Freight Infrastructure and Policy"/>
    <m/>
    <s v="GF"/>
    <x v="2"/>
    <x v="2"/>
    <s v="Relied upon but not explicitly funded"/>
    <m/>
    <s v="Relied upon but not explicitly funded"/>
    <m/>
    <s v="Relied upon but not explicitly funded"/>
    <m/>
    <s v="Relied upon but not explicitly funded"/>
    <m/>
    <s v="Relied upon but not explicitly funded"/>
    <n v="0"/>
    <n v="0"/>
    <n v="0"/>
    <n v="0"/>
  </r>
  <r>
    <s v="49 USC 70204"/>
    <m/>
    <s v="Multi-State Freight Corridor Planning"/>
    <m/>
    <s v="GF"/>
    <x v="2"/>
    <x v="2"/>
    <n v="5000000"/>
    <m/>
    <n v="5000000"/>
    <m/>
    <n v="5000000"/>
    <m/>
    <n v="5000000"/>
    <m/>
    <n v="5000000"/>
    <n v="25000000"/>
    <n v="25000000"/>
    <n v="25000000"/>
    <n v="25000000"/>
  </r>
  <r>
    <m/>
    <m/>
    <s v="Multimodal"/>
    <m/>
    <m/>
    <x v="0"/>
    <x v="0"/>
    <m/>
    <m/>
    <m/>
    <m/>
    <m/>
    <m/>
    <m/>
    <m/>
    <m/>
    <n v="0"/>
    <n v="0"/>
    <n v="0"/>
    <n v="0"/>
  </r>
  <r>
    <s v="7104(a)"/>
    <n v="722"/>
    <s v="Transportation Assistance for International Games (5502)"/>
    <m/>
    <s v="GF"/>
    <x v="2"/>
    <x v="2"/>
    <n v="50000000"/>
    <m/>
    <n v="50000000"/>
    <m/>
    <n v="50000000"/>
    <m/>
    <n v="50000000"/>
    <m/>
    <n v="50000000"/>
    <n v="250000000"/>
    <n v="250000000"/>
    <n v="0"/>
    <n v="0"/>
  </r>
  <r>
    <s v="7105(6)"/>
    <n v="730"/>
    <s v="National Infrastructure Project Assistance (MEGA)"/>
    <m/>
    <s v="GF"/>
    <x v="2"/>
    <x v="2"/>
    <n v="2000000000"/>
    <m/>
    <n v="2000000000"/>
    <m/>
    <n v="2000000000"/>
    <m/>
    <n v="2000000000"/>
    <m/>
    <n v="2000000000"/>
    <n v="10000000000"/>
    <n v="10000000000"/>
    <n v="10000000000"/>
    <n v="10000000000"/>
  </r>
  <r>
    <m/>
    <m/>
    <s v="National Infrastructure Project Assistance "/>
    <m/>
    <s v="GF"/>
    <x v="3"/>
    <x v="2"/>
    <s v="Cut AA"/>
    <m/>
    <s v="Cut AA"/>
    <m/>
    <s v="Cut AA"/>
    <m/>
    <s v="Cut AA"/>
    <m/>
    <s v="Cut AA"/>
    <n v="0"/>
    <n v="0"/>
    <n v="5000000000"/>
    <n v="5000000000"/>
  </r>
  <r>
    <s v="ANS"/>
    <m/>
    <s v="Local and Regional Project Assistance Grants  (BUILD/RAISE/TIGER)"/>
    <m/>
    <s v="GF"/>
    <x v="2"/>
    <x v="2"/>
    <s v="Cut"/>
    <m/>
    <s v="Cut"/>
    <m/>
    <s v="Cut"/>
    <m/>
    <s v="Cut"/>
    <m/>
    <s v="Cut"/>
    <n v="0"/>
    <n v="0"/>
    <n v="7500000000"/>
    <n v="7500000000"/>
  </r>
  <r>
    <m/>
    <m/>
    <s v="Local and Regional Project Assistance Grants"/>
    <m/>
    <s v="GF"/>
    <x v="3"/>
    <x v="2"/>
    <s v="Cut"/>
    <m/>
    <s v="Cut"/>
    <m/>
    <s v="Cut"/>
    <m/>
    <s v="Cut"/>
    <m/>
    <s v="Cut"/>
    <n v="0"/>
    <n v="0"/>
    <n v="7500000000"/>
    <n v="7500000000"/>
  </r>
  <r>
    <m/>
    <m/>
    <s v="National Multimodal Cooperative Freight Research Program"/>
    <m/>
    <s v="GF"/>
    <x v="2"/>
    <x v="2"/>
    <s v="Sunset"/>
    <m/>
    <s v="Sunset"/>
    <m/>
    <s v="Sunset"/>
    <m/>
    <s v="Sunset"/>
    <m/>
    <s v="Sunset"/>
    <n v="0"/>
    <n v="0"/>
    <n v="18750000"/>
    <n v="18750000"/>
  </r>
  <r>
    <m/>
    <m/>
    <m/>
    <s v="Rural and Tribal Infrastructure Advancement (Pilot within the Bureau)"/>
    <s v="GF"/>
    <x v="2"/>
    <x v="2"/>
    <s v="Expanded in annual appropriations"/>
    <m/>
    <s v="Expanded in annual appropriations"/>
    <m/>
    <s v="Expanded in annual appropriations"/>
    <m/>
    <s v="Expanded in annual appropriations"/>
    <m/>
    <s v="Expanded in annual appropriations"/>
    <n v="0"/>
    <n v="0"/>
    <n v="10000000"/>
    <m/>
  </r>
  <r>
    <m/>
    <m/>
    <s v="Innovative Finance and Asset Concession (IFAC) Grant Program"/>
    <m/>
    <s v="GF"/>
    <x v="4"/>
    <x v="2"/>
    <s v="Cut or separate title"/>
    <m/>
    <s v="Cut or separate title"/>
    <m/>
    <s v="Cut or separate title"/>
    <m/>
    <s v="Cut or separate title"/>
    <m/>
    <s v="Cut or separate title"/>
    <n v="0"/>
    <n v="0"/>
    <n v="100000000"/>
    <n v="100000000"/>
  </r>
  <r>
    <m/>
    <m/>
    <m/>
    <m/>
    <m/>
    <x v="0"/>
    <x v="0"/>
    <m/>
    <m/>
    <m/>
    <m/>
    <m/>
    <m/>
    <m/>
    <m/>
    <m/>
    <m/>
    <m/>
    <m/>
    <m/>
  </r>
  <r>
    <m/>
    <m/>
    <s v="Mandatory Contract Authority"/>
    <m/>
    <m/>
    <x v="0"/>
    <x v="0"/>
    <m/>
    <m/>
    <m/>
    <m/>
    <m/>
    <m/>
    <m/>
    <m/>
    <m/>
    <m/>
    <n v="0"/>
    <n v="0"/>
    <m/>
  </r>
  <r>
    <m/>
    <m/>
    <s v="Mandatory Budget Authority"/>
    <m/>
    <m/>
    <x v="0"/>
    <x v="0"/>
    <m/>
    <m/>
    <m/>
    <m/>
    <m/>
    <m/>
    <m/>
    <m/>
    <m/>
    <m/>
    <n v="0"/>
    <n v="100000000"/>
    <m/>
  </r>
  <r>
    <m/>
    <m/>
    <s v="Discretionary Subject to Appropriation"/>
    <m/>
    <m/>
    <x v="0"/>
    <x v="0"/>
    <m/>
    <m/>
    <m/>
    <m/>
    <m/>
    <m/>
    <m/>
    <m/>
    <m/>
    <m/>
    <n v="10750000000"/>
    <n v="23663750000"/>
    <m/>
  </r>
  <r>
    <m/>
    <m/>
    <s v="Division J Advance Appropriations"/>
    <m/>
    <m/>
    <x v="0"/>
    <x v="0"/>
    <m/>
    <m/>
    <m/>
    <m/>
    <m/>
    <m/>
    <m/>
    <m/>
    <m/>
    <m/>
    <n v="0"/>
    <n v="19000000000"/>
    <m/>
  </r>
  <r>
    <m/>
    <m/>
    <s v="OST Total (including funding shifted to other administrations since IIJA)"/>
    <m/>
    <m/>
    <x v="0"/>
    <x v="0"/>
    <m/>
    <m/>
    <m/>
    <m/>
    <m/>
    <m/>
    <m/>
    <m/>
    <m/>
    <m/>
    <n v="10750000000"/>
    <n v="42763750000"/>
    <m/>
  </r>
  <r>
    <m/>
    <m/>
    <m/>
    <m/>
    <m/>
    <x v="0"/>
    <x v="0"/>
    <m/>
    <m/>
    <m/>
    <m/>
    <m/>
    <m/>
    <m/>
    <m/>
    <m/>
    <m/>
    <m/>
    <m/>
    <m/>
  </r>
  <r>
    <m/>
    <m/>
    <s v="Title X - RAILROADS AND HAZARDOUS MATERIALS"/>
    <m/>
    <m/>
    <x v="0"/>
    <x v="0"/>
    <m/>
    <m/>
    <m/>
    <m/>
    <m/>
    <m/>
    <m/>
    <m/>
    <m/>
    <m/>
    <m/>
    <m/>
    <m/>
  </r>
  <r>
    <m/>
    <m/>
    <s v="Federal Railroad Administration (FRA)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m/>
    <m/>
    <m/>
    <m/>
  </r>
  <r>
    <s v="10101(a)"/>
    <n v="757"/>
    <s v="Amtrak Northeast Corridor"/>
    <m/>
    <s v="GF"/>
    <x v="2"/>
    <x v="6"/>
    <n v="1950000000"/>
    <m/>
    <n v="2010000000"/>
    <m/>
    <n v="2070000000"/>
    <m/>
    <n v="2131667000"/>
    <m/>
    <n v="2193333000"/>
    <n v="10355000000"/>
    <n v="10355000000"/>
    <n v="6570000000"/>
    <n v="6570000000"/>
  </r>
  <r>
    <m/>
    <m/>
    <s v="Amtrak Northeast Corridor"/>
    <m/>
    <s v="GF"/>
    <x v="3"/>
    <x v="6"/>
    <s v="Cut AA"/>
    <m/>
    <s v="Cut AA"/>
    <m/>
    <s v="Cut AA"/>
    <m/>
    <s v="Cut AA"/>
    <m/>
    <s v="Cut AA"/>
    <m/>
    <m/>
    <n v="6000000000"/>
    <n v="6000000000"/>
  </r>
  <r>
    <s v="10101(b)"/>
    <n v="757"/>
    <s v="Amtrak National Network"/>
    <m/>
    <s v="GF"/>
    <x v="2"/>
    <x v="6"/>
    <n v="3900000000"/>
    <m/>
    <n v="4020000000"/>
    <m/>
    <n v="4140000000"/>
    <m/>
    <n v="4263333000"/>
    <m/>
    <n v="4386667000"/>
    <n v="20710000000"/>
    <n v="20710000000"/>
    <n v="12650000000"/>
    <n v="12650000000"/>
  </r>
  <r>
    <m/>
    <m/>
    <s v="Amtrak National Network"/>
    <m/>
    <s v="GF"/>
    <x v="3"/>
    <x v="6"/>
    <s v="Cut AA"/>
    <m/>
    <s v="Cut AA"/>
    <m/>
    <s v="Cut AA"/>
    <m/>
    <s v="Cut AA"/>
    <m/>
    <s v="Cut AA"/>
    <m/>
    <m/>
    <n v="16000000000"/>
    <n v="16000000000"/>
  </r>
  <r>
    <s v="10102(a)"/>
    <n v="759"/>
    <s v="Safety &amp; Operations"/>
    <m/>
    <s v="GF"/>
    <x v="2"/>
    <x v="6"/>
    <n v="292780000"/>
    <m/>
    <n v="300520000"/>
    <m/>
    <n v="308460000"/>
    <m/>
    <n v="316620000"/>
    <m/>
    <n v="325000000"/>
    <n v="1543380000"/>
    <n v="1543380000"/>
    <n v="1315000000"/>
    <n v="1315000000"/>
  </r>
  <r>
    <s v="10102(b)"/>
    <n v="759"/>
    <s v="Railroad Research &amp; Development"/>
    <m/>
    <s v="GF"/>
    <x v="2"/>
    <x v="6"/>
    <n v="48270000"/>
    <m/>
    <n v="49570000"/>
    <m/>
    <n v="50910000"/>
    <m/>
    <n v="52290000"/>
    <m/>
    <n v="53700000"/>
    <n v="254740000"/>
    <n v="254740000"/>
    <n v="225000000"/>
    <n v="225000000"/>
  </r>
  <r>
    <s v="10103(a)"/>
    <n v="760"/>
    <s v="Consolidated Rail Infrastructure and Safety Improvement Grants (CRISI) (22907)"/>
    <m/>
    <s v="GF"/>
    <x v="2"/>
    <x v="6"/>
    <n v="1720500000"/>
    <m/>
    <n v="1770500000"/>
    <m/>
    <n v="1820500000"/>
    <m/>
    <n v="1870600000"/>
    <m/>
    <n v="1920600000"/>
    <n v="9102700000"/>
    <n v="9102700000"/>
    <n v="5000000000"/>
    <n v="5000000000"/>
  </r>
  <r>
    <m/>
    <m/>
    <s v="Consolidated Rail Infrastructure and Safety Improvement Grants (CRISI) (22907)"/>
    <m/>
    <s v="GF"/>
    <x v="3"/>
    <x v="6"/>
    <s v="Cut AA"/>
    <m/>
    <s v="Cut AA"/>
    <m/>
    <s v="Cut AA"/>
    <m/>
    <s v="Cut AA"/>
    <m/>
    <s v="Cut AA"/>
    <m/>
    <m/>
    <n v="5000000000"/>
    <n v="5000000000"/>
  </r>
  <r>
    <s v="10103(b)"/>
    <n v="760"/>
    <s v="Railroad Crossing Elimination Grants (22909)"/>
    <m/>
    <s v="GF"/>
    <x v="2"/>
    <x v="6"/>
    <n v="675000000"/>
    <m/>
    <n v="700000000"/>
    <m/>
    <n v="725000000"/>
    <m/>
    <n v="750000000"/>
    <m/>
    <n v="800000000"/>
    <n v="3650000000"/>
    <n v="3650000000"/>
    <n v="2500000000"/>
    <n v="2500000000"/>
  </r>
  <r>
    <m/>
    <m/>
    <s v="Railroad Crossing Elimination Grants (22909)"/>
    <m/>
    <s v="GF"/>
    <x v="3"/>
    <x v="6"/>
    <s v="Cut AA"/>
    <m/>
    <s v="Cut AA"/>
    <m/>
    <s v="Cut AA"/>
    <m/>
    <s v="Cut AA"/>
    <m/>
    <s v="Cut AA"/>
    <m/>
    <m/>
    <n v="3000000000"/>
    <n v="3000000000"/>
  </r>
  <r>
    <s v="10103(c)"/>
    <n v="763"/>
    <s v="National Intercity Passenger Railroad Partnership Program (fka Federal-State Partnership for Intercity Passenger Rail Grants) (24911)"/>
    <m/>
    <s v="GF"/>
    <x v="2"/>
    <x v="6"/>
    <n v="3500000000"/>
    <m/>
    <n v="3600000000"/>
    <m/>
    <n v="3700000000"/>
    <m/>
    <n v="3800000000"/>
    <m/>
    <n v="3900000000"/>
    <n v="18500000000"/>
    <n v="18500000000"/>
    <n v="7500000000"/>
    <n v="7500000000"/>
  </r>
  <r>
    <m/>
    <m/>
    <s v="National Intercity Passenger Railroad Partnership Program (fka Federal-State Partnership for Intercity Passenger Rail Grants) (24911)"/>
    <m/>
    <s v="GF"/>
    <x v="3"/>
    <x v="6"/>
    <s v="Cut AA"/>
    <m/>
    <s v="Cut AA"/>
    <m/>
    <s v="Cut AA"/>
    <m/>
    <s v="Cut AA"/>
    <m/>
    <s v="Cut AA"/>
    <m/>
    <m/>
    <n v="36000000000"/>
    <n v="36000000000"/>
  </r>
  <r>
    <s v="10106(b)(1)"/>
    <n v="783"/>
    <s v="Restoration and Enhancement Grants (22908)"/>
    <m/>
    <s v="GF"/>
    <x v="2"/>
    <x v="6"/>
    <s v="Repealed"/>
    <m/>
    <s v="Repealed"/>
    <m/>
    <s v="Repealed"/>
    <m/>
    <s v="Repealed"/>
    <m/>
    <s v="Repealed"/>
    <n v="0"/>
    <n v="0"/>
    <n v="250000000"/>
    <n v="250000000"/>
  </r>
  <r>
    <m/>
    <m/>
    <s v="Amtrak Daily Long-Distance Service Study"/>
    <m/>
    <s v="GF"/>
    <x v="2"/>
    <x v="6"/>
    <s v="Completed"/>
    <m/>
    <s v="Completed"/>
    <m/>
    <s v="Completed"/>
    <m/>
    <s v="Completed"/>
    <m/>
    <s v="Completed"/>
    <n v="0"/>
    <n v="0"/>
    <n v="15000000"/>
    <n v="15000000"/>
  </r>
  <r>
    <s v="10109"/>
    <n v="796"/>
    <s v="Amtrak Office of the Inspector General"/>
    <m/>
    <s v="GF"/>
    <x v="2"/>
    <x v="6"/>
    <n v="31000000"/>
    <m/>
    <n v="31500000"/>
    <m/>
    <n v="32000000"/>
    <m/>
    <n v="32500000"/>
    <m/>
    <n v="33000000"/>
    <n v="160000000"/>
    <n v="160000000"/>
    <n v="0"/>
    <n v="0"/>
  </r>
  <r>
    <m/>
    <m/>
    <s v="Railroad Rehabilitation and Improvement Financing Reforms (RRIF)"/>
    <m/>
    <m/>
    <x v="0"/>
    <x v="0"/>
    <m/>
    <m/>
    <m/>
    <m/>
    <m/>
    <m/>
    <m/>
    <m/>
    <m/>
    <n v="0"/>
    <n v="0"/>
    <m/>
    <n v="0"/>
  </r>
  <r>
    <s v="10513"/>
    <n v="968"/>
    <s v="Credit Assistance"/>
    <m/>
    <s v="GF"/>
    <x v="2"/>
    <x v="6"/>
    <n v="50000000"/>
    <m/>
    <n v="50000000"/>
    <m/>
    <n v="50000000"/>
    <m/>
    <n v="50000000"/>
    <m/>
    <n v="50000000"/>
    <n v="250000000"/>
    <n v="250000000"/>
    <m/>
    <n v="0"/>
  </r>
  <r>
    <m/>
    <m/>
    <s v="Credit Assistance"/>
    <m/>
    <s v="GF"/>
    <x v="2"/>
    <x v="2"/>
    <s v="Moved to FRA"/>
    <m/>
    <s v="Moved to FRA"/>
    <m/>
    <s v="Moved to FRA"/>
    <m/>
    <s v="Moved to FRA"/>
    <m/>
    <s v="Moved to FRA"/>
    <m/>
    <m/>
    <n v="250000000"/>
    <n v="250000000"/>
  </r>
  <r>
    <s v="10515"/>
    <n v="976"/>
    <s v="Refund Credit Risk Premium"/>
    <m/>
    <s v="GF"/>
    <x v="2"/>
    <x v="2"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n v="0"/>
    <n v="0"/>
    <n v="70000000"/>
    <n v="70000000"/>
  </r>
  <r>
    <m/>
    <m/>
    <m/>
    <m/>
    <m/>
    <x v="0"/>
    <x v="0"/>
    <m/>
    <m/>
    <m/>
    <m/>
    <m/>
    <m/>
    <m/>
    <m/>
    <m/>
    <m/>
    <m/>
    <m/>
    <m/>
  </r>
  <r>
    <m/>
    <m/>
    <s v="Discretionary Subject to Appropriations"/>
    <m/>
    <m/>
    <x v="0"/>
    <x v="0"/>
    <m/>
    <m/>
    <m/>
    <m/>
    <m/>
    <m/>
    <m/>
    <m/>
    <m/>
    <n v="0"/>
    <n v="64525820000"/>
    <n v="36025000000"/>
    <m/>
  </r>
  <r>
    <m/>
    <m/>
    <s v="Division J Advance Appropriations"/>
    <m/>
    <m/>
    <x v="0"/>
    <x v="0"/>
    <m/>
    <m/>
    <m/>
    <m/>
    <m/>
    <m/>
    <m/>
    <m/>
    <m/>
    <n v="0"/>
    <m/>
    <n v="66000000000"/>
    <m/>
  </r>
  <r>
    <m/>
    <m/>
    <s v="FRA Total"/>
    <m/>
    <m/>
    <x v="0"/>
    <x v="0"/>
    <m/>
    <m/>
    <m/>
    <m/>
    <m/>
    <m/>
    <m/>
    <m/>
    <m/>
    <m/>
    <n v="64525820000"/>
    <n v="102025000000"/>
    <m/>
  </r>
  <r>
    <m/>
    <m/>
    <m/>
    <m/>
    <m/>
    <x v="0"/>
    <x v="0"/>
    <m/>
    <m/>
    <m/>
    <m/>
    <m/>
    <m/>
    <m/>
    <m/>
    <m/>
    <n v="0"/>
    <n v="0"/>
    <m/>
    <n v="0"/>
  </r>
  <r>
    <m/>
    <m/>
    <s v="Pipeline and Hazardous Materials Safety Administration (PHMSA)"/>
    <m/>
    <m/>
    <x v="0"/>
    <x v="0"/>
    <m/>
    <m/>
    <m/>
    <m/>
    <m/>
    <m/>
    <m/>
    <m/>
    <m/>
    <n v="0"/>
    <n v="0"/>
    <m/>
    <n v="0"/>
  </r>
  <r>
    <m/>
    <m/>
    <m/>
    <m/>
    <m/>
    <x v="0"/>
    <x v="0"/>
    <m/>
    <m/>
    <m/>
    <m/>
    <m/>
    <m/>
    <m/>
    <m/>
    <m/>
    <n v="0"/>
    <n v="0"/>
    <m/>
    <n v="0"/>
  </r>
  <r>
    <s v="10601(1)"/>
    <n v="977"/>
    <s v="Hazardous Materials Safety  (5128(a))"/>
    <m/>
    <s v="GF"/>
    <x v="2"/>
    <x v="7"/>
    <n v="75000000"/>
    <m/>
    <n v="75500000"/>
    <m/>
    <n v="76000000"/>
    <m/>
    <n v="76500000"/>
    <m/>
    <n v="77000000"/>
    <n v="380000000"/>
    <n v="380000000"/>
    <n v="345000000"/>
    <n v="345000000"/>
  </r>
  <r>
    <s v="10601(4)"/>
    <n v="977"/>
    <m/>
    <s v="Community Safety Grants (set-aside) "/>
    <s v="GF"/>
    <x v="2"/>
    <x v="7"/>
    <s v="Repealed"/>
    <m/>
    <s v="Repealed"/>
    <m/>
    <s v="Repealed"/>
    <m/>
    <s v="Repealed"/>
    <m/>
    <s v="Repealed"/>
    <m/>
    <n v="0"/>
    <n v="20000000"/>
    <m/>
  </r>
  <r>
    <s v="10601(2)"/>
    <n v="977"/>
    <s v="Emergency Preparedness Grants (5128(b))"/>
    <m/>
    <s v="SF"/>
    <x v="4"/>
    <x v="7"/>
    <n v="46825000"/>
    <m/>
    <n v="46825000"/>
    <m/>
    <n v="46825000"/>
    <m/>
    <n v="46825000"/>
    <m/>
    <n v="46825000"/>
    <n v="234125000"/>
    <n v="234125000"/>
    <n v="234125000"/>
    <n v="234125000"/>
  </r>
  <r>
    <m/>
    <m/>
    <s v="Natural Gas Distribution Infrastructure Safety and Modernization Grants"/>
    <m/>
    <s v="GF"/>
    <x v="3"/>
    <x v="7"/>
    <s v="Cut or separate title"/>
    <m/>
    <s v="Cut or separate title"/>
    <m/>
    <s v="Cut or separate title"/>
    <m/>
    <s v="Cut or separate title"/>
    <m/>
    <s v="Cut or separate title"/>
    <m/>
    <m/>
    <n v="1000000000"/>
    <n v="1000000000"/>
  </r>
  <r>
    <m/>
    <m/>
    <m/>
    <m/>
    <m/>
    <x v="0"/>
    <x v="0"/>
    <m/>
    <m/>
    <m/>
    <m/>
    <m/>
    <m/>
    <m/>
    <m/>
    <m/>
    <n v="0"/>
    <n v="0"/>
    <m/>
    <m/>
  </r>
  <r>
    <m/>
    <m/>
    <s v="Mandatory Budget Authority"/>
    <m/>
    <m/>
    <x v="0"/>
    <x v="0"/>
    <m/>
    <m/>
    <m/>
    <m/>
    <m/>
    <m/>
    <m/>
    <m/>
    <m/>
    <n v="0"/>
    <n v="0"/>
    <m/>
    <m/>
  </r>
  <r>
    <m/>
    <m/>
    <s v="Discretionary, Subject to Appropriations"/>
    <m/>
    <m/>
    <x v="0"/>
    <x v="0"/>
    <m/>
    <m/>
    <m/>
    <m/>
    <m/>
    <m/>
    <m/>
    <m/>
    <m/>
    <n v="0"/>
    <n v="0"/>
    <m/>
    <m/>
  </r>
  <r>
    <m/>
    <m/>
    <s v="Division J Advance Appropriations"/>
    <m/>
    <m/>
    <x v="0"/>
    <x v="0"/>
    <m/>
    <m/>
    <m/>
    <m/>
    <m/>
    <m/>
    <m/>
    <m/>
    <m/>
    <n v="0"/>
    <n v="0"/>
    <n v="1000000000"/>
    <m/>
  </r>
  <r>
    <m/>
    <m/>
    <s v="PHMSA Total"/>
    <m/>
    <m/>
    <x v="0"/>
    <x v="0"/>
    <m/>
    <m/>
    <m/>
    <m/>
    <m/>
    <m/>
    <m/>
    <m/>
    <m/>
    <n v="0"/>
    <n v="0"/>
    <m/>
    <m/>
  </r>
  <r>
    <m/>
    <m/>
    <m/>
    <m/>
    <m/>
    <x v="0"/>
    <x v="0"/>
    <m/>
    <m/>
    <m/>
    <m/>
    <m/>
    <m/>
    <m/>
    <m/>
    <m/>
    <m/>
    <m/>
    <m/>
    <m/>
  </r>
  <r>
    <m/>
    <m/>
    <s v="Federal Aviation Adminstration (FAA) and United States Maritime Administration (MARAD) excluded"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n v="0"/>
    <m/>
    <m/>
    <m/>
  </r>
  <r>
    <m/>
    <m/>
    <s v="Total Authorized Resources"/>
    <m/>
    <m/>
    <x v="0"/>
    <x v="0"/>
    <m/>
    <m/>
    <m/>
    <m/>
    <m/>
    <m/>
    <m/>
    <m/>
    <m/>
    <n v="0"/>
    <m/>
    <m/>
    <m/>
  </r>
  <r>
    <m/>
    <m/>
    <s v="Mandatory Contract Authority"/>
    <m/>
    <m/>
    <x v="0"/>
    <x v="0"/>
    <m/>
    <m/>
    <m/>
    <m/>
    <m/>
    <m/>
    <m/>
    <m/>
    <m/>
    <n v="0"/>
    <m/>
    <m/>
    <m/>
  </r>
  <r>
    <m/>
    <m/>
    <s v="Mandatory Budget Authority"/>
    <m/>
    <m/>
    <x v="0"/>
    <x v="0"/>
    <m/>
    <m/>
    <m/>
    <m/>
    <m/>
    <m/>
    <m/>
    <m/>
    <m/>
    <n v="0"/>
    <m/>
    <m/>
    <m/>
  </r>
  <r>
    <m/>
    <m/>
    <s v="Discretionary, Subject to Appropriations"/>
    <m/>
    <m/>
    <x v="0"/>
    <x v="0"/>
    <m/>
    <m/>
    <m/>
    <m/>
    <m/>
    <m/>
    <m/>
    <m/>
    <m/>
    <n v="0"/>
    <m/>
    <m/>
    <m/>
  </r>
  <r>
    <m/>
    <m/>
    <m/>
    <m/>
    <m/>
    <x v="0"/>
    <x v="0"/>
    <m/>
    <m/>
    <m/>
    <m/>
    <m/>
    <m/>
    <m/>
    <m/>
    <m/>
    <m/>
    <m/>
    <m/>
    <m/>
  </r>
  <r>
    <m/>
    <m/>
    <m/>
    <m/>
    <m/>
    <x v="0"/>
    <x v="0"/>
    <m/>
    <m/>
    <m/>
    <m/>
    <m/>
    <m/>
    <m/>
    <m/>
    <m/>
    <n v="0"/>
    <m/>
    <m/>
    <m/>
  </r>
  <r>
    <m/>
    <m/>
    <m/>
    <m/>
    <m/>
    <x v="0"/>
    <x v="0"/>
    <m/>
    <m/>
    <m/>
    <m/>
    <m/>
    <m/>
    <m/>
    <m/>
    <m/>
    <m/>
    <n v="58286004500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m/>
    <m/>
    <s v="Title I - Federal-aid Highways"/>
    <m/>
    <m/>
    <m/>
    <x v="0"/>
    <m/>
    <m/>
    <m/>
    <m/>
    <m/>
    <m/>
    <m/>
    <m/>
    <m/>
    <m/>
    <m/>
    <m/>
    <x v="0"/>
  </r>
  <r>
    <m/>
    <m/>
    <s v="Federal Highway Administration (FHW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1101(a)(1)"/>
    <n v="14"/>
    <s v="Federal-aid Highway Program"/>
    <m/>
    <s v="TF"/>
    <s v="CA"/>
    <x v="1"/>
    <n v="56934650000"/>
    <m/>
    <n v="57532010000"/>
    <m/>
    <n v="58690676200"/>
    <m/>
    <n v="59785644724"/>
    <m/>
    <n v="60943911618"/>
    <m/>
    <n v="293886892542"/>
    <n v="273150000000"/>
    <x v="0"/>
  </r>
  <r>
    <s v="1104(2)(B)"/>
    <n v="43"/>
    <s v="National Highway Performance Program"/>
    <m/>
    <s v="TF"/>
    <s v="CA"/>
    <x v="1"/>
    <n v="32224283000"/>
    <m/>
    <n v="32532646200"/>
    <m/>
    <n v="33151819244"/>
    <m/>
    <n v="33750099728.880001"/>
    <m/>
    <n v="34387625203.159996"/>
    <n v="166046473376.04001"/>
    <n v="166046473376.04001"/>
    <n v="148000000000"/>
    <x v="1"/>
  </r>
  <r>
    <s v="1104(2)(C)"/>
    <n v="43"/>
    <s v="Surface Transportation Block Grant Program"/>
    <m/>
    <s v="TF"/>
    <s v="CA"/>
    <x v="1"/>
    <n v="16112141500"/>
    <m/>
    <n v="16266323100"/>
    <m/>
    <n v="16575909622"/>
    <m/>
    <n v="16875049864.440001"/>
    <m/>
    <n v="17193812601.579998"/>
    <n v="83023236688.020004"/>
    <n v="83023236688.020004"/>
    <n v="72000000008"/>
    <x v="2"/>
  </r>
  <r>
    <m/>
    <m/>
    <m/>
    <s v="Transportation Alternatives (set-aside) "/>
    <s v="TF"/>
    <s v="CA"/>
    <x v="1"/>
    <n v="1611214150"/>
    <m/>
    <n v="1626632310"/>
    <m/>
    <n v="1657590962.2"/>
    <m/>
    <n v="1687504986.4440002"/>
    <m/>
    <n v="1719381260.158"/>
    <m/>
    <n v="8302323668.802"/>
    <n v="7200000001"/>
    <x v="0"/>
  </r>
  <r>
    <s v="1104(2)(D)"/>
    <n v="43"/>
    <s v="Highway Safety Improvement Program"/>
    <m/>
    <s v="TF"/>
    <s v="CA"/>
    <x v="1"/>
    <n v="3638225500.0000005"/>
    <m/>
    <n v="3673040700.0000005"/>
    <m/>
    <n v="3742947334.0000005"/>
    <m/>
    <n v="3810495130.6800003"/>
    <m/>
    <n v="3882473813.2600002"/>
    <n v="18747182477.940002"/>
    <n v="18747182477.940002"/>
    <n v="15557499996"/>
    <x v="3"/>
  </r>
  <r>
    <s v="1111"/>
    <n v="84"/>
    <m/>
    <s v="Rail-Highway Grade Crossing Program"/>
    <s v="TF"/>
    <s v="CA"/>
    <x v="1"/>
    <n v="250000000"/>
    <m/>
    <n v="250000000"/>
    <m/>
    <n v="250000000"/>
    <m/>
    <n v="250000000"/>
    <m/>
    <n v="250000000"/>
    <m/>
    <n v="1250000000"/>
    <n v="1225000000"/>
    <x v="0"/>
  </r>
  <r>
    <s v="23 USC 403(f)"/>
    <m/>
    <m/>
    <s v="Safety-Related Activities"/>
    <s v="TF"/>
    <s v="CA"/>
    <x v="1"/>
    <n v="3500000"/>
    <m/>
    <n v="3500000"/>
    <m/>
    <n v="3500000"/>
    <m/>
    <n v="3500000"/>
    <m/>
    <n v="3500000"/>
    <m/>
    <n v="17500000"/>
    <n v="17500000"/>
    <x v="0"/>
  </r>
  <r>
    <s v="1104(2)(E)"/>
    <n v="44"/>
    <s v="Congestion Mitigation &amp; Air Quality Improvement Program"/>
    <m/>
    <s v="TF"/>
    <s v="CA"/>
    <x v="1"/>
    <n v="2890000000"/>
    <m/>
    <n v="2920000000"/>
    <m/>
    <n v="3010000000"/>
    <m/>
    <n v="3070000000"/>
    <m/>
    <n v="3130000000"/>
    <n v="15020000000"/>
    <n v="15020000000"/>
    <n v="13200000000"/>
    <x v="4"/>
  </r>
  <r>
    <s v="1104(2)(F)"/>
    <n v="44"/>
    <s v="National Highway Freight Program "/>
    <m/>
    <s v="TF"/>
    <s v="CA"/>
    <x v="1"/>
    <n v="1550000000"/>
    <m/>
    <n v="1600000000"/>
    <m/>
    <n v="1650000000"/>
    <m/>
    <n v="1700000000"/>
    <m/>
    <n v="1750000000"/>
    <n v="8250000000"/>
    <n v="8250000000"/>
    <n v="7150000000"/>
    <x v="5"/>
  </r>
  <r>
    <s v="1104(2)(G)"/>
    <n v="45"/>
    <s v="Metropolitan Planning "/>
    <m/>
    <s v="TF"/>
    <s v="CA"/>
    <x v="1"/>
    <n v="520000000"/>
    <m/>
    <n v="540000000"/>
    <m/>
    <n v="560000000"/>
    <m/>
    <n v="580000000"/>
    <m/>
    <n v="600000000"/>
    <n v="2800000000"/>
    <n v="2800000000"/>
    <n v="2280000000"/>
    <x v="6"/>
  </r>
  <r>
    <n v="1125"/>
    <n v="153"/>
    <s v="Carbon Reduction Program "/>
    <m/>
    <s v="TF"/>
    <s v="CA"/>
    <x v="1"/>
    <s v="Repealed"/>
    <m/>
    <s v="Repealed"/>
    <m/>
    <s v="Repealed"/>
    <m/>
    <s v="Repealed"/>
    <m/>
    <s v="Repealed"/>
    <n v="0"/>
    <n v="0"/>
    <n v="6419999998"/>
    <x v="7"/>
  </r>
  <r>
    <m/>
    <m/>
    <s v="Promoting Resilient Operations for Transformative, Efficient, and Cost-Saving Transportation (PROTECT) Grants "/>
    <m/>
    <s v="TF"/>
    <s v="CA"/>
    <x v="1"/>
    <s v="Cut formula program"/>
    <m/>
    <s v="Cut formula program"/>
    <m/>
    <s v="Cut formula program"/>
    <m/>
    <s v="Cut formula program"/>
    <m/>
    <s v="Cut formula program"/>
    <n v="0"/>
    <n v="0"/>
    <n v="7299999998"/>
    <x v="8"/>
  </r>
  <r>
    <s v="1101(b)(1)(C)"/>
    <n v="19"/>
    <s v="Promoting Resilient Operations for Transformative, Efficient, and Cost-Saving Transportation (PROTECT) Competitive Grants"/>
    <m/>
    <s v="TF"/>
    <s v="CA"/>
    <x v="1"/>
    <n v="500000000"/>
    <m/>
    <n v="500000000"/>
    <m/>
    <n v="500000000"/>
    <m/>
    <n v="500000000"/>
    <m/>
    <n v="500000000"/>
    <n v="2500000000"/>
    <n v="2500000000"/>
    <n v="1400000000"/>
    <x v="9"/>
  </r>
  <r>
    <s v="1101(a)(2)"/>
    <n v="15"/>
    <s v="TIFIA"/>
    <m/>
    <s v="TF"/>
    <s v="CA"/>
    <x v="1"/>
    <n v="250000000"/>
    <m/>
    <n v="250000000"/>
    <m/>
    <n v="250000000"/>
    <m/>
    <n v="250000000"/>
    <m/>
    <n v="250000000"/>
    <n v="1250000000"/>
    <n v="1250000000"/>
    <n v="1250000000"/>
    <x v="10"/>
  </r>
  <r>
    <s v="1101(a)(3)"/>
    <n v="15"/>
    <s v="Bridge Program (fka Bridge Investment Program 1/2)"/>
    <m/>
    <s v="TF"/>
    <s v="CA"/>
    <x v="1"/>
    <n v="9200000000"/>
    <m/>
    <n v="9200000000"/>
    <m/>
    <n v="9200000000"/>
    <m/>
    <n v="9200000000"/>
    <m/>
    <n v="9200000000"/>
    <n v="46000000000"/>
    <n v="46000000000"/>
    <n v="3265000000"/>
    <x v="11"/>
  </r>
  <r>
    <s v="1108(a)"/>
    <n v="65"/>
    <m/>
    <s v="National Culvert Removal, Replacement, &amp; Restoration Grants "/>
    <s v="TF"/>
    <s v="CA"/>
    <x v="1"/>
    <n v="200000000"/>
    <m/>
    <n v="200000000"/>
    <m/>
    <n v="200000000"/>
    <m/>
    <n v="200000000"/>
    <m/>
    <n v="200000000"/>
    <m/>
    <n v="1000000000"/>
    <m/>
    <x v="0"/>
  </r>
  <r>
    <s v="1108(a)"/>
    <n v="65"/>
    <m/>
    <s v="National Culvert Removal, Replacement, &amp; Restoration Grants "/>
    <s v="GF"/>
    <s v="STA"/>
    <x v="2"/>
    <s v="Move to FHWA"/>
    <m/>
    <s v="Move to FHWA"/>
    <m/>
    <s v="Move to FHWA"/>
    <m/>
    <s v="Move to FHWA"/>
    <m/>
    <s v="Move to FHWA"/>
    <m/>
    <n v="0"/>
    <n v="4000000000"/>
    <x v="12"/>
  </r>
  <r>
    <m/>
    <m/>
    <m/>
    <s v="National Culvert Removal, Replacement, &amp; Restoration Grants "/>
    <s v="GF"/>
    <s v="AA"/>
    <x v="2"/>
    <s v="Cut AA + consolidated"/>
    <m/>
    <s v="Cut AA + consolidated"/>
    <m/>
    <s v="Cut AA + consolidated"/>
    <m/>
    <s v="Cut AA + consolidated"/>
    <m/>
    <s v="Cut AA + consolidated"/>
    <m/>
    <m/>
    <n v="1000000000"/>
    <x v="13"/>
  </r>
  <r>
    <s v="1101(b)(2)(B)"/>
    <n v="20"/>
    <s v="Bridge Completion Program (fka Bridge Investment Program 2/2)"/>
    <m/>
    <s v="GF"/>
    <s v="STA"/>
    <x v="1"/>
    <n v="2000000000"/>
    <m/>
    <n v="2000000000"/>
    <m/>
    <n v="2000000000"/>
    <m/>
    <n v="2000000000"/>
    <m/>
    <n v="2000000000"/>
    <n v="10000000000"/>
    <n v="10000000000"/>
    <n v="0"/>
    <x v="14"/>
  </r>
  <r>
    <m/>
    <m/>
    <s v="Bridge Investment Program "/>
    <m/>
    <s v="GF"/>
    <s v="AA"/>
    <x v="1"/>
    <s v="Consolidated"/>
    <m/>
    <s v="Consolidated"/>
    <m/>
    <s v="Consolidated"/>
    <m/>
    <s v="Consolidated"/>
    <m/>
    <s v="Consolidated"/>
    <n v="0"/>
    <n v="0"/>
    <n v="9235000000"/>
    <x v="15"/>
  </r>
  <r>
    <m/>
    <m/>
    <s v="Bridge Replacement, Rehabilitation, Preservation, Protection, and Construction Program"/>
    <m/>
    <s v="GF"/>
    <s v="AA"/>
    <x v="1"/>
    <s v="Consolidated"/>
    <m/>
    <s v="Consolidated"/>
    <m/>
    <s v="Consolidated"/>
    <m/>
    <s v="Consolidated"/>
    <m/>
    <s v="Consolidated"/>
    <n v="0"/>
    <n v="0"/>
    <n v="27500000000"/>
    <x v="16"/>
  </r>
  <r>
    <s v="1101(b)(1)(A)"/>
    <n v="19"/>
    <s v="Safe Streets and Roads for All "/>
    <m/>
    <s v="TF"/>
    <s v="CA"/>
    <x v="1"/>
    <n v="500000000"/>
    <m/>
    <n v="625000000"/>
    <m/>
    <n v="750000000"/>
    <m/>
    <n v="875000000"/>
    <m/>
    <n v="1000000000"/>
    <n v="3750000000"/>
    <n v="3750000000"/>
    <n v="0"/>
    <x v="14"/>
  </r>
  <r>
    <s v="1119(a)(6)"/>
    <n v="111"/>
    <s v="Safe Streets and Roads for All "/>
    <m/>
    <s v="GF"/>
    <s v="STA"/>
    <x v="1"/>
    <n v="200000000"/>
    <m/>
    <n v="200000000"/>
    <m/>
    <n v="200000000"/>
    <m/>
    <n v="200000000"/>
    <m/>
    <n v="200000000"/>
    <n v="1000000000"/>
    <n v="1000000000"/>
    <n v="0"/>
    <x v="14"/>
  </r>
  <r>
    <m/>
    <m/>
    <s v="Safe Streets and Roads for All "/>
    <m/>
    <s v="GF"/>
    <s v="STA"/>
    <x v="2"/>
    <s v="Moved to FHWA"/>
    <m/>
    <s v="Moved to FHWA"/>
    <m/>
    <s v="Moved to FHWA"/>
    <m/>
    <s v="Moved to FHWA"/>
    <m/>
    <s v="Moved to FHWA"/>
    <m/>
    <m/>
    <n v="1000000000"/>
    <x v="13"/>
  </r>
  <r>
    <m/>
    <m/>
    <s v="Safe Streets and Roads for All "/>
    <m/>
    <s v="GF"/>
    <s v="AA"/>
    <x v="2"/>
    <s v="Cut AA"/>
    <m/>
    <s v="Cut AA"/>
    <m/>
    <s v="Cut AA"/>
    <m/>
    <s v="Cut AA"/>
    <m/>
    <s v="Cut AA"/>
    <m/>
    <m/>
    <n v="5000000000"/>
    <x v="17"/>
  </r>
  <r>
    <s v="1101(b)(1)(B)"/>
    <n v="19"/>
    <s v="Surface Transportation Accelerator Grant (STAG) Program (consolidated from Rural Surface Transportation Grant Program + RAISE)"/>
    <m/>
    <s v="TF"/>
    <s v="CA"/>
    <x v="1"/>
    <n v="2400000000"/>
    <m/>
    <n v="2400000000"/>
    <m/>
    <n v="2400000000"/>
    <m/>
    <n v="2400000000"/>
    <m/>
    <n v="2400000000"/>
    <n v="12000000000"/>
    <n v="12000000000"/>
    <m/>
    <x v="0"/>
  </r>
  <r>
    <m/>
    <m/>
    <s v="Rural Surface Transportation Grant Program "/>
    <m/>
    <s v="TF"/>
    <s v="CA"/>
    <x v="1"/>
    <m/>
    <m/>
    <m/>
    <m/>
    <m/>
    <m/>
    <m/>
    <m/>
    <m/>
    <m/>
    <m/>
    <n v="2000000000"/>
    <x v="18"/>
  </r>
  <r>
    <s v="1101(a)(4)(A)"/>
    <n v="15"/>
    <s v="Tribal Transportation Program"/>
    <m/>
    <s v="TF"/>
    <s v="CA"/>
    <x v="1"/>
    <n v="643000000"/>
    <m/>
    <n v="657000000"/>
    <m/>
    <n v="671000000"/>
    <m/>
    <n v="686000000"/>
    <m/>
    <n v="701000000"/>
    <n v="3358000000"/>
    <n v="3358000000"/>
    <n v="3011800000"/>
    <x v="19"/>
  </r>
  <r>
    <m/>
    <m/>
    <m/>
    <s v="Tribal High Priority Projects Program (set-aside) "/>
    <s v="TF"/>
    <s v="CA"/>
    <x v="1"/>
    <n v="9000000"/>
    <m/>
    <n v="9000000"/>
    <m/>
    <n v="9000000"/>
    <m/>
    <n v="9000000"/>
    <m/>
    <n v="9000000"/>
    <m/>
    <n v="45000000"/>
    <n v="45000000"/>
    <x v="0"/>
  </r>
  <r>
    <s v="1101(a)(4)(B)"/>
    <n v="16"/>
    <s v="Federal Lands Transportation Program"/>
    <m/>
    <s v="TF"/>
    <s v="CA"/>
    <x v="1"/>
    <n v="464000000"/>
    <m/>
    <n v="472000000"/>
    <m/>
    <n v="480000000"/>
    <m/>
    <n v="488000000"/>
    <m/>
    <n v="496000000"/>
    <n v="2400000000"/>
    <n v="2400000000"/>
    <n v="2194825000"/>
    <x v="20"/>
  </r>
  <r>
    <m/>
    <m/>
    <m/>
    <s v="National Parks Service"/>
    <s v="TF"/>
    <s v="CA"/>
    <x v="1"/>
    <n v="365000000"/>
    <m/>
    <n v="370500000"/>
    <m/>
    <n v="376000000"/>
    <m/>
    <n v="381500000"/>
    <m/>
    <n v="387500000"/>
    <m/>
    <n v="1880500000"/>
    <n v="1731187250"/>
    <x v="0"/>
  </r>
  <r>
    <m/>
    <m/>
    <m/>
    <s v="U.S. Fish &amp; Wildlife Service"/>
    <s v="TF"/>
    <s v="CA"/>
    <x v="1"/>
    <n v="42000000"/>
    <m/>
    <n v="42000000"/>
    <m/>
    <n v="42000000"/>
    <m/>
    <n v="42000000"/>
    <m/>
    <n v="42000000"/>
    <m/>
    <n v="210000000"/>
    <n v="180000000"/>
    <x v="0"/>
  </r>
  <r>
    <m/>
    <m/>
    <m/>
    <s v="U.S. Forest Service"/>
    <s v="TF"/>
    <s v="CA"/>
    <x v="1"/>
    <n v="29500000"/>
    <m/>
    <n v="31000000"/>
    <m/>
    <n v="32500000"/>
    <m/>
    <n v="34000000"/>
    <m/>
    <n v="35500000"/>
    <m/>
    <n v="162500000"/>
    <n v="130000000"/>
    <x v="0"/>
  </r>
  <r>
    <m/>
    <m/>
    <m/>
    <s v="Other"/>
    <s v="TF"/>
    <s v="CA"/>
    <x v="1"/>
    <n v="27500000"/>
    <m/>
    <n v="28500000"/>
    <m/>
    <n v="29500000"/>
    <m/>
    <n v="30500000"/>
    <m/>
    <n v="31000000"/>
    <m/>
    <n v="147000000"/>
    <n v="153637750"/>
    <x v="0"/>
  </r>
  <r>
    <s v="1101(a)(4)(C)"/>
    <n v="18"/>
    <s v="Federal Lands Access Program"/>
    <m/>
    <s v="TF"/>
    <s v="CA"/>
    <x v="1"/>
    <n v="314000000"/>
    <m/>
    <n v="320000000"/>
    <m/>
    <n v="326000000"/>
    <m/>
    <n v="332000000"/>
    <m/>
    <n v="338000000"/>
    <n v="1630000000"/>
    <n v="1630000000"/>
    <n v="1487875000"/>
    <x v="21"/>
  </r>
  <r>
    <s v="1101(a)(5)"/>
    <n v="18"/>
    <s v="Territorial &amp; Puerto Rico Highway Program "/>
    <m/>
    <s v="TF"/>
    <s v="CA"/>
    <x v="1"/>
    <n v="242200000"/>
    <m/>
    <n v="247400000"/>
    <m/>
    <n v="252600000"/>
    <m/>
    <n v="257800000"/>
    <m/>
    <n v="263000000"/>
    <n v="1263000000"/>
    <n v="1263000000"/>
    <n v="1140500000"/>
    <x v="22"/>
  </r>
  <r>
    <s v="1120(a)(1)"/>
    <n v="112"/>
    <m/>
    <s v="Puerto Rico"/>
    <s v="TF"/>
    <s v="CA"/>
    <x v="1"/>
    <n v="191000000"/>
    <m/>
    <n v="195000000"/>
    <m/>
    <n v="199000000"/>
    <m/>
    <n v="203000000"/>
    <m/>
    <n v="207000000"/>
    <m/>
    <n v="995000000"/>
    <n v="900995000"/>
    <x v="0"/>
  </r>
  <r>
    <s v="1120(a)(2)"/>
    <n v="113"/>
    <m/>
    <s v="Territories"/>
    <s v="TF"/>
    <s v="CA"/>
    <x v="1"/>
    <n v="51200000"/>
    <m/>
    <n v="52400000"/>
    <m/>
    <n v="53600000"/>
    <m/>
    <n v="54800000"/>
    <m/>
    <n v="56000000"/>
    <m/>
    <n v="268000000"/>
    <n v="239505000"/>
    <x v="0"/>
  </r>
  <r>
    <s v="1101(b)(1)(D)"/>
    <n v="20"/>
    <s v="Nationally Significant Federal Lands and Tribal Projects "/>
    <m/>
    <s v="TF"/>
    <s v="CA"/>
    <x v="1"/>
    <n v="55000000"/>
    <m/>
    <n v="55000000"/>
    <m/>
    <n v="55000000"/>
    <m/>
    <n v="55000000"/>
    <m/>
    <n v="55000000"/>
    <n v="275000000"/>
    <n v="275000000"/>
    <n v="275000000"/>
    <x v="23"/>
  </r>
  <r>
    <m/>
    <m/>
    <s v="Nationally Significant Federal Lands and Tribal Projects "/>
    <m/>
    <s v="GF"/>
    <s v="STA"/>
    <x v="1"/>
    <n v="0"/>
    <m/>
    <n v="0"/>
    <m/>
    <n v="0"/>
    <m/>
    <n v="0"/>
    <m/>
    <n v="0"/>
    <n v="0"/>
    <n v="0"/>
    <n v="1500000000"/>
    <x v="24"/>
  </r>
  <r>
    <s v="1101(b)(2)(A)"/>
    <n v="20"/>
    <s v="Nationally Significant Freight &amp; Highway Projects (INFRA)"/>
    <m/>
    <s v="GF"/>
    <s v="STA"/>
    <x v="1"/>
    <n v="1200000000"/>
    <m/>
    <n v="1200000000"/>
    <m/>
    <n v="1200000000"/>
    <m/>
    <n v="1200000000"/>
    <m/>
    <n v="1200000000"/>
    <n v="6000000000"/>
    <n v="6000000000"/>
    <n v="6000000000"/>
    <x v="25"/>
  </r>
  <r>
    <m/>
    <m/>
    <s v="Nationally Significant Freight &amp; Highway Projects (INFRA)"/>
    <m/>
    <s v="TF"/>
    <s v="CA"/>
    <x v="1"/>
    <s v="Cut CA"/>
    <m/>
    <s v="Cut CA"/>
    <m/>
    <s v="Cut CA"/>
    <m/>
    <s v="Cut CA"/>
    <m/>
    <s v="Cut CA"/>
    <n v="0"/>
    <n v="0"/>
    <n v="4800000000"/>
    <x v="26"/>
  </r>
  <r>
    <m/>
    <m/>
    <s v="Nationally Significant Freight &amp; Highway Projects (INFRA)"/>
    <m/>
    <s v="GF"/>
    <s v="AA"/>
    <x v="1"/>
    <s v="Cut AA"/>
    <m/>
    <s v="Cut AA"/>
    <m/>
    <s v="Cut AA"/>
    <m/>
    <s v="Cut AA"/>
    <m/>
    <s v="Cut AA"/>
    <n v="0"/>
    <n v="0"/>
    <n v="3200000000"/>
    <x v="27"/>
  </r>
  <r>
    <s v="1110(2)"/>
    <n v="83"/>
    <s v="Congestion Relief Program "/>
    <m/>
    <s v="TF"/>
    <s v="CA"/>
    <x v="1"/>
    <s v="Repealed"/>
    <m/>
    <s v="Repealed"/>
    <m/>
    <s v="Repealed"/>
    <m/>
    <s v="Repealed"/>
    <m/>
    <s v="Repealed"/>
    <n v="0"/>
    <n v="0"/>
    <n v="250000000"/>
    <x v="28"/>
  </r>
  <r>
    <m/>
    <m/>
    <s v="Charging &amp; Fueling Infrastructure Grants"/>
    <m/>
    <s v="TF"/>
    <s v="CA"/>
    <x v="1"/>
    <s v="Cut"/>
    <m/>
    <s v="Cut"/>
    <m/>
    <s v="Cut"/>
    <m/>
    <s v="Cut"/>
    <m/>
    <s v="Cut"/>
    <n v="0"/>
    <n v="0"/>
    <n v="2500000000"/>
    <x v="29"/>
  </r>
  <r>
    <m/>
    <m/>
    <s v="National Electric Vehicle Formula Program "/>
    <m/>
    <s v="GF"/>
    <s v="AA"/>
    <x v="1"/>
    <s v="Cut"/>
    <m/>
    <s v="Cut"/>
    <m/>
    <s v="Cut"/>
    <m/>
    <s v="Cut"/>
    <m/>
    <s v="Cut"/>
    <n v="0"/>
    <n v="0"/>
    <n v="5000000000"/>
    <x v="17"/>
  </r>
  <r>
    <s v="1129(b)(2)"/>
    <n v="178"/>
    <s v="Registration Fee Implementation"/>
    <m/>
    <s v="GF"/>
    <s v="STA"/>
    <x v="1"/>
    <n v="104000000"/>
    <m/>
    <n v="0"/>
    <m/>
    <n v="0"/>
    <m/>
    <n v="0"/>
    <m/>
    <n v="0"/>
    <n v="104000000"/>
    <n v="104000000"/>
    <n v="0"/>
    <x v="14"/>
  </r>
  <r>
    <s v="1118(c)"/>
    <n v="109"/>
    <s v="Reduction of Truck Emissions at Port Facilities "/>
    <m/>
    <s v="TF"/>
    <s v="CA"/>
    <x v="1"/>
    <s v="Repealed"/>
    <m/>
    <s v="Repealed"/>
    <m/>
    <s v="Repealed"/>
    <m/>
    <s v="Repealed"/>
    <m/>
    <s v="Repealed"/>
    <n v="0"/>
    <n v="0"/>
    <n v="250000000"/>
    <x v="28"/>
  </r>
  <r>
    <m/>
    <m/>
    <s v="Reduction of Truck Emissions at Port Facilities "/>
    <m/>
    <s v="GF"/>
    <s v="AA"/>
    <x v="1"/>
    <s v="Repealed"/>
    <m/>
    <s v="Repealed"/>
    <m/>
    <s v="Repealed"/>
    <m/>
    <s v="Repealed"/>
    <m/>
    <s v="Repealed"/>
    <n v="0"/>
    <n v="0"/>
    <n v="150000000"/>
    <x v="30"/>
  </r>
  <r>
    <s v="1118(c)"/>
    <n v="109"/>
    <s v="Healthy Streets Program "/>
    <m/>
    <s v="GF"/>
    <s v="STA"/>
    <x v="1"/>
    <s v="Repealed"/>
    <m/>
    <s v="Repealed"/>
    <m/>
    <s v="Repealed"/>
    <m/>
    <s v="Repealed"/>
    <m/>
    <s v="Repealed"/>
    <n v="0"/>
    <n v="0"/>
    <n v="500000000"/>
    <x v="31"/>
  </r>
  <r>
    <m/>
    <m/>
    <s v="Transportation Resilience and Adaptation Centers of Excellence "/>
    <m/>
    <s v="GF"/>
    <s v="STA"/>
    <x v="1"/>
    <s v="Cut"/>
    <m/>
    <s v="Cut"/>
    <m/>
    <s v="Cut"/>
    <m/>
    <s v="Cut"/>
    <m/>
    <s v="Cut"/>
    <n v="0"/>
    <n v="0"/>
    <n v="500000000"/>
    <x v="31"/>
  </r>
  <r>
    <m/>
    <m/>
    <s v="Open Challenge and Research Proposal Pilot Program"/>
    <m/>
    <s v="GF"/>
    <s v="STA"/>
    <x v="1"/>
    <s v="Cut"/>
    <m/>
    <s v="Cut"/>
    <m/>
    <s v="Cut"/>
    <m/>
    <s v="Cut"/>
    <m/>
    <s v="Cut"/>
    <n v="0"/>
    <n v="0"/>
    <n v="75000000"/>
    <x v="32"/>
  </r>
  <r>
    <m/>
    <m/>
    <s v="Research, Technology, &amp; Education"/>
    <m/>
    <m/>
    <m/>
    <x v="0"/>
    <m/>
    <m/>
    <m/>
    <m/>
    <m/>
    <m/>
    <m/>
    <m/>
    <m/>
    <n v="0"/>
    <m/>
    <m/>
    <x v="14"/>
  </r>
  <r>
    <s v="1101(c)(1)(A)"/>
    <n v="21"/>
    <s v="Highway Research &amp; Development Program"/>
    <m/>
    <s v="TF"/>
    <s v="CA"/>
    <x v="1"/>
    <n v="149940000"/>
    <m/>
    <n v="152938800"/>
    <m/>
    <n v="155997576"/>
    <m/>
    <n v="159117528"/>
    <m/>
    <n v="162299878"/>
    <n v="780293782"/>
    <n v="780293782"/>
    <n v="735000000"/>
    <x v="33"/>
  </r>
  <r>
    <s v="1101(c)(1)(B)"/>
    <n v="21"/>
    <s v="Technology &amp; Innovation Deployment Program "/>
    <m/>
    <s v="TF"/>
    <s v="CA"/>
    <x v="1"/>
    <n v="112200000"/>
    <m/>
    <n v="114444000"/>
    <m/>
    <n v="116732880"/>
    <m/>
    <n v="119067538"/>
    <m/>
    <n v="121448888"/>
    <n v="583893306"/>
    <n v="583893306"/>
    <n v="550000000"/>
    <x v="34"/>
  </r>
  <r>
    <s v="1101(c)(1)(C)"/>
    <n v="22"/>
    <s v="Training &amp; Education"/>
    <m/>
    <s v="TF"/>
    <s v="CA"/>
    <x v="1"/>
    <n v="26520000"/>
    <m/>
    <n v="27050400"/>
    <m/>
    <n v="27591408"/>
    <m/>
    <n v="28143236"/>
    <m/>
    <n v="28706101"/>
    <n v="138011145"/>
    <n v="138011145"/>
    <n v="127500000"/>
    <x v="35"/>
  </r>
  <r>
    <s v="1101(c)(1)(D)"/>
    <n v="22"/>
    <s v="Intelligent Transportation Systems Program "/>
    <m/>
    <s v="TF"/>
    <s v="CA"/>
    <x v="1"/>
    <n v="112200000"/>
    <m/>
    <n v="114444000"/>
    <m/>
    <n v="116732880"/>
    <m/>
    <n v="119067538"/>
    <m/>
    <n v="121448888"/>
    <n v="583893306"/>
    <n v="583893306"/>
    <n v="550000000"/>
    <x v="34"/>
  </r>
  <r>
    <s v="1101(c)(1)(E)"/>
    <n v="22"/>
    <s v="University Transportation Centers Program "/>
    <m/>
    <s v="TF"/>
    <s v="CA"/>
    <x v="1"/>
    <n v="83640000"/>
    <m/>
    <n v="85312800"/>
    <m/>
    <n v="87019056"/>
    <m/>
    <n v="88759437"/>
    <m/>
    <n v="90534626"/>
    <n v="435265919"/>
    <n v="435265919"/>
    <n v="405000000"/>
    <x v="36"/>
  </r>
  <r>
    <m/>
    <m/>
    <s v="University Transportation Centers Program "/>
    <m/>
    <s v="GF"/>
    <s v="AA"/>
    <x v="1"/>
    <s v="Cut AA"/>
    <m/>
    <s v="Cut AA"/>
    <m/>
    <s v="Cut AA"/>
    <m/>
    <s v="Cut AA"/>
    <m/>
    <s v="Cut AA"/>
    <n v="0"/>
    <n v="0"/>
    <n v="95000000"/>
    <x v="37"/>
  </r>
  <r>
    <s v="1101(c)(1)(F)"/>
    <m/>
    <s v="Bureau of Transportation Statistics "/>
    <m/>
    <s v="TF"/>
    <s v="CA"/>
    <x v="1"/>
    <n v="27250000"/>
    <m/>
    <n v="27500000"/>
    <m/>
    <n v="27750000"/>
    <m/>
    <n v="28000000"/>
    <m/>
    <n v="28250000"/>
    <n v="138750000"/>
    <n v="138750000"/>
    <n v="132500000"/>
    <x v="38"/>
  </r>
  <r>
    <m/>
    <m/>
    <s v="Bureau of Transportation Statistics"/>
    <m/>
    <s v="GF"/>
    <s v="STA"/>
    <x v="2"/>
    <s v="Cut additional OST funding"/>
    <m/>
    <s v="Cut additional OST funding"/>
    <m/>
    <s v="Cut additional OST funding"/>
    <m/>
    <s v="Cut additional OST funding"/>
    <m/>
    <s v="Cut additional OST funding"/>
    <n v="0"/>
    <n v="0"/>
    <n v="50000000"/>
    <x v="39"/>
  </r>
  <r>
    <m/>
    <m/>
    <s v="Pilot Programs"/>
    <m/>
    <m/>
    <m/>
    <x v="0"/>
    <m/>
    <m/>
    <m/>
    <m/>
    <m/>
    <m/>
    <m/>
    <m/>
    <m/>
    <m/>
    <m/>
    <m/>
    <x v="0"/>
  </r>
  <r>
    <s v="1101(d)(1)"/>
    <n v="24"/>
    <s v="Wildlife Crossings Pilot Program "/>
    <m/>
    <s v="TF"/>
    <s v="CA"/>
    <x v="1"/>
    <n v="80000000"/>
    <m/>
    <n v="80000000"/>
    <m/>
    <n v="80000000"/>
    <m/>
    <n v="80000000"/>
    <m/>
    <n v="80000000"/>
    <n v="400000000"/>
    <n v="400000000"/>
    <n v="350000000"/>
    <x v="40"/>
  </r>
  <r>
    <s v="1101(d)(2)"/>
    <n v="24"/>
    <s v="Truck Parking Program"/>
    <m/>
    <s v="TF"/>
    <s v="CA"/>
    <x v="1"/>
    <n v="150000000"/>
    <m/>
    <n v="150000000"/>
    <m/>
    <n v="150000000"/>
    <m/>
    <n v="150000000"/>
    <m/>
    <n v="150000000"/>
    <n v="750000000"/>
    <n v="750000000"/>
    <n v="0"/>
    <x v="14"/>
  </r>
  <r>
    <m/>
    <m/>
    <s v="Prioritization Process Pilot Program"/>
    <m/>
    <s v="TF"/>
    <s v="CA"/>
    <x v="1"/>
    <s v="Cut"/>
    <m/>
    <s v="Cut"/>
    <m/>
    <s v="Cut"/>
    <m/>
    <s v="Cut"/>
    <m/>
    <s v="Cut"/>
    <n v="0"/>
    <n v="0"/>
    <n v="50000000"/>
    <x v="39"/>
  </r>
  <r>
    <m/>
    <m/>
    <s v="Reconnecting Communities Pilot Program "/>
    <m/>
    <s v="TF"/>
    <s v="CA"/>
    <x v="1"/>
    <s v="Cut"/>
    <m/>
    <s v="Cut"/>
    <m/>
    <s v="Cut"/>
    <m/>
    <s v="Cut"/>
    <m/>
    <s v="Cut"/>
    <n v="0"/>
    <n v="0"/>
    <n v="500000000"/>
    <x v="31"/>
  </r>
  <r>
    <m/>
    <m/>
    <s v="Reconnecting Communities Pilot Program "/>
    <m/>
    <s v="GF"/>
    <s v="AA"/>
    <x v="1"/>
    <s v="Cut"/>
    <m/>
    <s v="Cut"/>
    <m/>
    <s v="Cut"/>
    <m/>
    <s v="Cut"/>
    <m/>
    <s v="Cut"/>
    <n v="0"/>
    <n v="0"/>
    <n v="500000000"/>
    <x v="31"/>
  </r>
  <r>
    <n v="1104"/>
    <n v="42"/>
    <s v="FHWA Administrative Expenses"/>
    <m/>
    <s v="TF"/>
    <s v="CA"/>
    <x v="1"/>
    <n v="478000000"/>
    <m/>
    <n v="487500000"/>
    <m/>
    <n v="497500000"/>
    <m/>
    <n v="508000000"/>
    <m/>
    <n v="519000000"/>
    <n v="2490000000"/>
    <n v="2490000000"/>
    <n v="2535000000"/>
    <x v="41"/>
  </r>
  <r>
    <s v="1114"/>
    <n v="99"/>
    <s v="Highway Use Tax Evasion Projects "/>
    <m/>
    <s v="TF"/>
    <s v="CA"/>
    <x v="1"/>
    <n v="4000000"/>
    <m/>
    <n v="4000000"/>
    <m/>
    <n v="4000000"/>
    <m/>
    <n v="4000000"/>
    <m/>
    <n v="4000000"/>
    <n v="20000000"/>
    <n v="20000000"/>
    <n v="20000000"/>
    <x v="42"/>
  </r>
  <r>
    <s v="1116"/>
    <n v="100"/>
    <s v="Construction of Ferry Boats and Ferry Terminal Facilities"/>
    <m/>
    <s v="TF"/>
    <s v="CA"/>
    <x v="1"/>
    <n v="182000000"/>
    <m/>
    <n v="184000000"/>
    <m/>
    <n v="186000000"/>
    <m/>
    <n v="189000000"/>
    <m/>
    <n v="191000000"/>
    <n v="932000000"/>
    <n v="932000000"/>
    <n v="570000000"/>
    <x v="43"/>
  </r>
  <r>
    <m/>
    <m/>
    <s v="Construction of Ferry Boats and Ferry Terminal Facilities "/>
    <m/>
    <s v="GF"/>
    <s v="AA"/>
    <x v="1"/>
    <s v="Cut AA"/>
    <m/>
    <s v="Cut AA"/>
    <m/>
    <s v="Cut AA"/>
    <m/>
    <s v="Cut AA"/>
    <m/>
    <s v="Cut AA"/>
    <n v="0"/>
    <n v="0"/>
    <n v="342000000"/>
    <x v="44"/>
  </r>
  <r>
    <s v="1136"/>
    <n v="185"/>
    <s v="Tribal High Priority Projects Program "/>
    <m/>
    <s v="GF"/>
    <s v="STA"/>
    <x v="1"/>
    <n v="30000000"/>
    <m/>
    <n v="30000000"/>
    <m/>
    <n v="30000000"/>
    <m/>
    <n v="30000000"/>
    <m/>
    <n v="30000000"/>
    <n v="150000000"/>
    <n v="150000000"/>
    <n v="150000000"/>
    <x v="30"/>
  </r>
  <r>
    <s v="1319"/>
    <n v="262"/>
    <s v="Stopping Threats on Pedestrians "/>
    <m/>
    <s v="GF"/>
    <s v="STA"/>
    <x v="1"/>
    <n v="5000000"/>
    <m/>
    <n v="5000000"/>
    <m/>
    <n v="5000000"/>
    <m/>
    <n v="5000000"/>
    <m/>
    <n v="5000000"/>
    <n v="25000000"/>
    <n v="25000000"/>
    <n v="25000000"/>
    <x v="45"/>
  </r>
  <r>
    <m/>
    <m/>
    <s v="Active Transportation Infrastructure Investment Program "/>
    <m/>
    <s v="GF"/>
    <s v="STA"/>
    <x v="1"/>
    <s v="Cut"/>
    <m/>
    <s v="Cut"/>
    <m/>
    <s v="Cut"/>
    <m/>
    <s v="Cut"/>
    <m/>
    <s v="Cut"/>
    <n v="0"/>
    <n v="0"/>
    <n v="1000000000"/>
    <x v="13"/>
  </r>
  <r>
    <m/>
    <m/>
    <s v="Appalachian Regional Commission "/>
    <m/>
    <s v="GF"/>
    <s v="STA"/>
    <x v="1"/>
    <s v="Cut"/>
    <m/>
    <s v="Cut"/>
    <m/>
    <s v="Cut"/>
    <m/>
    <s v="Cut"/>
    <m/>
    <s v="Cut"/>
    <n v="0"/>
    <n v="0"/>
    <n v="1000000000"/>
    <x v="13"/>
  </r>
  <r>
    <m/>
    <m/>
    <s v="Denali Access System Program "/>
    <m/>
    <s v="GF"/>
    <s v="STA"/>
    <x v="1"/>
    <s v="Cut"/>
    <m/>
    <s v="Cut"/>
    <m/>
    <s v="Cut"/>
    <m/>
    <s v="Cut"/>
    <m/>
    <s v="Cut"/>
    <n v="0"/>
    <n v="0"/>
    <n v="100000000"/>
    <x v="46"/>
  </r>
  <r>
    <m/>
    <m/>
    <s v="Invasive Plant Elimination Program"/>
    <m/>
    <s v="GF"/>
    <s v="STA"/>
    <x v="1"/>
    <s v="Cut"/>
    <m/>
    <s v="Cut"/>
    <m/>
    <s v="Cut"/>
    <m/>
    <s v="Cut"/>
    <m/>
    <s v="Cut"/>
    <n v="0"/>
    <n v="0"/>
    <n v="250000000"/>
    <x v="28"/>
  </r>
  <r>
    <m/>
    <m/>
    <s v="Pollinator-Friendly Practices on Roadsides and Highway Rights-of-Way Program "/>
    <m/>
    <s v="GF"/>
    <s v="STA"/>
    <x v="1"/>
    <s v="Cut"/>
    <m/>
    <s v="Cut"/>
    <m/>
    <s v="Cut"/>
    <m/>
    <s v="Cut"/>
    <m/>
    <s v="Cut"/>
    <n v="0"/>
    <n v="0"/>
    <n v="10000000"/>
    <x v="47"/>
  </r>
  <r>
    <m/>
    <m/>
    <s v="Data Integration Pilot Program"/>
    <m/>
    <s v="GF"/>
    <s v="STA"/>
    <x v="1"/>
    <s v="Cut"/>
    <m/>
    <s v="Cut"/>
    <m/>
    <s v="Cut"/>
    <m/>
    <s v="Cut"/>
    <m/>
    <s v="Cut"/>
    <n v="0"/>
    <n v="0"/>
    <n v="12500000"/>
    <x v="48"/>
  </r>
  <r>
    <m/>
    <m/>
    <s v="Emerging Technology Research Pilot Program"/>
    <m/>
    <s v="GF"/>
    <s v="STA"/>
    <x v="1"/>
    <s v="Cut"/>
    <m/>
    <s v="Cut"/>
    <m/>
    <s v="Cut"/>
    <m/>
    <s v="Cut"/>
    <m/>
    <s v="Cut"/>
    <n v="0"/>
    <n v="0"/>
    <n v="25000000"/>
    <x v="45"/>
  </r>
  <r>
    <m/>
    <m/>
    <s v="Transportation Access Pilot Program"/>
    <m/>
    <s v="GF"/>
    <s v="STA"/>
    <x v="1"/>
    <s v="Cut"/>
    <m/>
    <s v="Cut"/>
    <m/>
    <s v="Cut"/>
    <m/>
    <s v="Cut"/>
    <m/>
    <s v="Cut"/>
    <n v="0"/>
    <n v="0"/>
    <n v="0"/>
    <x v="14"/>
  </r>
  <r>
    <m/>
    <m/>
    <s v="Bureau of Indian Affairs Road Maintenance Program"/>
    <m/>
    <s v="GF"/>
    <s v="STA"/>
    <x v="1"/>
    <s v="Cut"/>
    <m/>
    <s v="Cut"/>
    <m/>
    <s v="Cut"/>
    <m/>
    <s v="Cut"/>
    <m/>
    <s v="Cut"/>
    <n v="0"/>
    <n v="0"/>
    <n v="270000000"/>
    <x v="49"/>
  </r>
  <r>
    <m/>
    <m/>
    <s v="Appalachian Development Highway System "/>
    <m/>
    <s v="GF"/>
    <s v="AA"/>
    <x v="1"/>
    <s v="Cut"/>
    <m/>
    <s v="Cut"/>
    <m/>
    <s v="Cut"/>
    <m/>
    <s v="Cut"/>
    <m/>
    <s v="Cut"/>
    <n v="0"/>
    <n v="0"/>
    <n v="1250000000"/>
    <x v="10"/>
  </r>
  <r>
    <s v="23 USC 125"/>
    <m/>
    <s v="Statutory Emergency Relief (not in bill)"/>
    <m/>
    <s v="TF"/>
    <s v="CA"/>
    <x v="1"/>
    <n v="100000000"/>
    <m/>
    <n v="100000000"/>
    <m/>
    <n v="100000000"/>
    <m/>
    <n v="100000000"/>
    <m/>
    <n v="100000000"/>
    <n v="500000000"/>
    <n v="500000000"/>
    <n v="500000000"/>
    <x v="31"/>
  </r>
  <r>
    <m/>
    <m/>
    <m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m/>
    <m/>
    <n v="376065000000"/>
    <n v="303500000000"/>
    <x v="0"/>
  </r>
  <r>
    <m/>
    <m/>
    <s v="Discretionary, Subject to Appropriations"/>
    <m/>
    <m/>
    <m/>
    <x v="0"/>
    <m/>
    <m/>
    <m/>
    <m/>
    <m/>
    <m/>
    <m/>
    <m/>
    <m/>
    <m/>
    <n v="17279000000"/>
    <n v="14682500000"/>
    <x v="0"/>
  </r>
  <r>
    <m/>
    <m/>
    <s v="Division J Advance Appropriations"/>
    <m/>
    <m/>
    <m/>
    <x v="0"/>
    <m/>
    <m/>
    <m/>
    <m/>
    <m/>
    <m/>
    <m/>
    <m/>
    <m/>
    <m/>
    <n v="0"/>
    <n v="47272000000"/>
    <x v="0"/>
  </r>
  <r>
    <m/>
    <m/>
    <s v="FHWA Total"/>
    <m/>
    <m/>
    <m/>
    <x v="0"/>
    <m/>
    <m/>
    <m/>
    <m/>
    <m/>
    <m/>
    <m/>
    <m/>
    <m/>
    <m/>
    <n v="393344000000"/>
    <n v="365454500000"/>
    <x v="0"/>
  </r>
  <r>
    <m/>
    <m/>
    <m/>
    <m/>
    <m/>
    <m/>
    <x v="0"/>
    <m/>
    <m/>
    <m/>
    <m/>
    <m/>
    <m/>
    <m/>
    <m/>
    <m/>
    <m/>
    <m/>
    <m/>
    <x v="0"/>
  </r>
  <r>
    <m/>
    <m/>
    <s v="Title III - Transit"/>
    <m/>
    <m/>
    <m/>
    <x v="0"/>
    <m/>
    <m/>
    <m/>
    <m/>
    <m/>
    <m/>
    <m/>
    <m/>
    <m/>
    <m/>
    <m/>
    <m/>
    <x v="0"/>
  </r>
  <r>
    <m/>
    <m/>
    <s v="Federal Transit Administration (FT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3023"/>
    <n v="427"/>
    <s v="Transit Formula Grants Total"/>
    <m/>
    <s v="TF"/>
    <s v="CA"/>
    <x v="3"/>
    <n v="16868000000"/>
    <m/>
    <n v="17205000000"/>
    <m/>
    <n v="17527000000"/>
    <m/>
    <n v="17527000000"/>
    <m/>
    <n v="17527000000"/>
    <m/>
    <n v="86654000000"/>
    <n v="69900000000"/>
    <x v="0"/>
  </r>
  <r>
    <s v="3023"/>
    <n v="428"/>
    <s v="Planning Programs (5305)"/>
    <m/>
    <s v="TF"/>
    <s v="CA"/>
    <x v="3"/>
    <n v="222930000"/>
    <m/>
    <n v="225820000"/>
    <m/>
    <n v="228760000"/>
    <m/>
    <n v="231730000"/>
    <m/>
    <n v="234750000"/>
    <n v="1143990000"/>
    <n v="1143990000"/>
    <n v="966443225"/>
    <x v="50"/>
  </r>
  <r>
    <s v="3023"/>
    <n v="428"/>
    <m/>
    <s v="Pilot Program for Transit Oriented Development (now in 5305(i))"/>
    <s v="TF"/>
    <s v="CA"/>
    <x v="3"/>
    <n v="15000000"/>
    <m/>
    <n v="15200000"/>
    <m/>
    <n v="15400000"/>
    <m/>
    <n v="15600000"/>
    <m/>
    <n v="15800000"/>
    <m/>
    <n v="77000000"/>
    <n v="68864631"/>
    <x v="51"/>
  </r>
  <r>
    <s v="3023"/>
    <n v="428"/>
    <s v="Urbanized Area Formula Grants (5307)"/>
    <m/>
    <s v="TF"/>
    <s v="CA"/>
    <x v="3"/>
    <n v="7745474000"/>
    <m/>
    <n v="7869922000"/>
    <m/>
    <n v="7996361000"/>
    <m/>
    <n v="8124823000"/>
    <m/>
    <n v="8255340000"/>
    <n v="39991920000"/>
    <n v="39991920000"/>
    <n v="33540947107"/>
    <x v="52"/>
  </r>
  <r>
    <s v="3021(a)"/>
    <n v="422"/>
    <m/>
    <s v="All Stations Accessibility Program (5307(h))"/>
    <s v="TF"/>
    <s v="CA"/>
    <x v="3"/>
    <n v="400000000"/>
    <m/>
    <n v="400000000"/>
    <m/>
    <n v="400000000"/>
    <m/>
    <n v="400000000"/>
    <m/>
    <n v="400000000"/>
    <m/>
    <n v="2000000000"/>
    <n v="0"/>
    <x v="0"/>
  </r>
  <r>
    <m/>
    <m/>
    <m/>
    <s v="All Stations Accessibility Program (5307(h))"/>
    <s v="GF"/>
    <s v="AA"/>
    <x v="3"/>
    <s v="Cut AA"/>
    <m/>
    <s v="Cut AA"/>
    <m/>
    <s v="Cut AA"/>
    <m/>
    <s v="Cut AA"/>
    <m/>
    <s v="Cut AA"/>
    <n v="0"/>
    <n v="0"/>
    <n v="1750000000"/>
    <x v="53"/>
  </r>
  <r>
    <s v="3023"/>
    <n v="429"/>
    <s v="Enhanced Mobility of Seniors and Individuals with Disabilities (5310)"/>
    <m/>
    <s v="TF"/>
    <s v="CA"/>
    <x v="3"/>
    <n v="447300000"/>
    <m/>
    <n v="453100000"/>
    <m/>
    <n v="459000000"/>
    <m/>
    <n v="465000000"/>
    <m/>
    <n v="471000000"/>
    <n v="2295400000"/>
    <n v="2295400000"/>
    <n v="1943105343"/>
    <x v="54"/>
  </r>
  <r>
    <m/>
    <m/>
    <m/>
    <s v=" Enhanced Mobility of Seniors and Individuals with Disabilities "/>
    <s v="TF"/>
    <s v="CA"/>
    <x v="3"/>
    <m/>
    <m/>
    <m/>
    <m/>
    <m/>
    <m/>
    <m/>
    <m/>
    <m/>
    <n v="0"/>
    <n v="0"/>
    <m/>
    <x v="14"/>
  </r>
  <r>
    <s v="3023"/>
    <n v="429"/>
    <m/>
    <s v="Innovative Coordinated Access and Mobility Pilot Program (now 5310(j))"/>
    <s v="TF"/>
    <s v="CA"/>
    <x v="3"/>
    <n v="10000000"/>
    <m/>
    <n v="10100000"/>
    <m/>
    <n v="10200000"/>
    <m/>
    <n v="10300000"/>
    <m/>
    <n v="10400000"/>
    <m/>
    <n v="51000000"/>
    <n v="24102620"/>
    <x v="55"/>
  </r>
  <r>
    <m/>
    <m/>
    <s v="Enhanced Mobility of Seniors and Individuals with Disabilities (5310)"/>
    <m/>
    <s v="GF"/>
    <s v="AA"/>
    <x v="3"/>
    <s v="Cut AA"/>
    <m/>
    <s v="Cut AA"/>
    <m/>
    <s v="Cut AA"/>
    <m/>
    <s v="Cut AA"/>
    <m/>
    <s v="Cut AA"/>
    <m/>
    <m/>
    <n v="250000000"/>
    <x v="28"/>
  </r>
  <r>
    <s v="3023"/>
    <n v="430"/>
    <s v="Formula Grants for Rural Areas (5311)"/>
    <m/>
    <s v="TF"/>
    <s v="CA"/>
    <x v="3"/>
    <n v="1007622000"/>
    <m/>
    <n v="1023742000"/>
    <m/>
    <n v="1040122000"/>
    <m/>
    <n v="1056764000"/>
    <m/>
    <n v="1073672000"/>
    <n v="5201922000"/>
    <n v="5201922000"/>
    <n v="4581260943"/>
    <x v="56"/>
  </r>
  <r>
    <s v="3009"/>
    <n v="362"/>
    <m/>
    <s v="Ferry Service for Rural Communities"/>
    <s v="TF"/>
    <s v="CA"/>
    <x v="3"/>
    <n v="25000000"/>
    <m/>
    <n v="25000000"/>
    <m/>
    <n v="25000000"/>
    <m/>
    <n v="25000000"/>
    <m/>
    <n v="25000000"/>
    <m/>
    <n v="125000000"/>
    <m/>
    <x v="0"/>
  </r>
  <r>
    <m/>
    <m/>
    <s v="Ferry Service for Rural Communities"/>
    <m/>
    <s v="GF"/>
    <s v="STA"/>
    <x v="3"/>
    <m/>
    <m/>
    <m/>
    <m/>
    <m/>
    <m/>
    <m/>
    <m/>
    <m/>
    <m/>
    <m/>
    <n v="1000000000"/>
    <x v="13"/>
  </r>
  <r>
    <s v="3005(b)"/>
    <n v="316"/>
    <s v="Ferry Service for Rural Communities"/>
    <m/>
    <s v="GF"/>
    <s v="AA"/>
    <x v="3"/>
    <s v="Consolidated and cut"/>
    <m/>
    <s v="Consolidated and cut"/>
    <m/>
    <s v="Consolidated and cut"/>
    <m/>
    <s v="Consolidated and cut"/>
    <m/>
    <s v="Consolidated and cut"/>
    <m/>
    <m/>
    <n v="1000000000"/>
    <x v="13"/>
  </r>
  <r>
    <s v="3023"/>
    <n v="430"/>
    <s v="Transit Research (5312)"/>
    <m/>
    <s v="TF"/>
    <s v="CA"/>
    <x v="3"/>
    <n v="45240000"/>
    <m/>
    <n v="45960000"/>
    <m/>
    <n v="46700000"/>
    <m/>
    <n v="47440000"/>
    <m/>
    <n v="48200000"/>
    <n v="233540000"/>
    <n v="233540000"/>
    <n v="192820967"/>
    <x v="57"/>
  </r>
  <r>
    <s v="3023"/>
    <n v="430"/>
    <m/>
    <s v=" Low or No Emission Vehicle Component Assessment (5312(h))"/>
    <s v="TF"/>
    <s v="CA"/>
    <x v="3"/>
    <n v="5000000"/>
    <m/>
    <n v="4000000"/>
    <m/>
    <n v="3000000"/>
    <m/>
    <n v="2000000"/>
    <m/>
    <n v="0"/>
    <m/>
    <n v="14000000"/>
    <n v="26169974"/>
    <x v="0"/>
  </r>
  <r>
    <s v="3023"/>
    <n v="430"/>
    <m/>
    <s v=" Transit Cooperative Research Program (5312(i))"/>
    <s v="TF"/>
    <s v="CA"/>
    <x v="3"/>
    <n v="7371000"/>
    <m/>
    <n v="7489000"/>
    <m/>
    <n v="7609000"/>
    <m/>
    <n v="7731000"/>
    <m/>
    <n v="7854000"/>
    <m/>
    <n v="38054000"/>
    <n v="34432316"/>
    <x v="0"/>
  </r>
  <r>
    <s v="3023"/>
    <n v="431"/>
    <s v="Technical Assistance and Workforce Development (5314)"/>
    <m/>
    <s v="TF"/>
    <s v="CA"/>
    <x v="3"/>
    <n v="20499000"/>
    <m/>
    <n v="20806000"/>
    <m/>
    <n v="21118000"/>
    <m/>
    <n v="21434000"/>
    <m/>
    <n v="21756000"/>
    <n v="105613000"/>
    <n v="105613000"/>
    <n v="61978167"/>
    <x v="58"/>
  </r>
  <r>
    <s v="3023"/>
    <n v="432"/>
    <s v="Bus Testing Facilities (5318)"/>
    <m/>
    <s v="TF"/>
    <s v="CA"/>
    <x v="3"/>
    <n v="7000000"/>
    <m/>
    <n v="7105000"/>
    <m/>
    <n v="7212000"/>
    <m/>
    <n v="7320000"/>
    <m/>
    <n v="7430000"/>
    <n v="36067000"/>
    <n v="36067000"/>
    <n v="26169974"/>
    <x v="59"/>
  </r>
  <r>
    <s v="3023"/>
    <n v="432"/>
    <s v="Emergency Relief Program (5324)"/>
    <m/>
    <s v="TF"/>
    <s v="CA"/>
    <x v="3"/>
    <n v="25000000"/>
    <m/>
    <n v="25000000"/>
    <m/>
    <n v="25000000"/>
    <m/>
    <n v="25000000"/>
    <m/>
    <n v="25000000"/>
    <n v="125000000"/>
    <n v="125000000"/>
    <n v="0"/>
    <x v="14"/>
  </r>
  <r>
    <s v="3023"/>
    <n v="433"/>
    <s v="Administrative Expenses (5334)"/>
    <m/>
    <s v="TF"/>
    <s v="CA"/>
    <x v="3"/>
    <n v="132700000"/>
    <m/>
    <n v="135400000"/>
    <m/>
    <n v="138100000"/>
    <m/>
    <n v="140800000"/>
    <m/>
    <n v="143600000"/>
    <n v="690600000"/>
    <n v="690600000"/>
    <n v="695496791"/>
    <x v="60"/>
  </r>
  <r>
    <s v="3023"/>
    <n v="433"/>
    <s v="National Transit Database (5335)"/>
    <m/>
    <s v="TF"/>
    <s v="CA"/>
    <x v="3"/>
    <n v="6235000"/>
    <m/>
    <n v="6335000"/>
    <m/>
    <n v="6436000"/>
    <m/>
    <n v="6539000"/>
    <m/>
    <n v="6644000"/>
    <n v="32189000"/>
    <n v="32189000"/>
    <n v="27545852"/>
    <x v="61"/>
  </r>
  <r>
    <s v="3023"/>
    <n v="433"/>
    <s v="State of Good Repair Grants (5337)"/>
    <m/>
    <s v="TF"/>
    <s v="CA"/>
    <x v="3"/>
    <n v="4640000000"/>
    <m/>
    <n v="4645000000"/>
    <m/>
    <n v="4650000000"/>
    <m/>
    <n v="4655000000"/>
    <m/>
    <n v="4660000000"/>
    <n v="23250000000"/>
    <n v="23250000000"/>
    <n v="18390412832"/>
    <x v="62"/>
  </r>
  <r>
    <m/>
    <m/>
    <s v="State of Good Repair Grants (5337)"/>
    <m/>
    <s v="GF"/>
    <s v="AA"/>
    <x v="3"/>
    <s v="Cut AA"/>
    <m/>
    <s v="Cut AA"/>
    <m/>
    <s v="Cut AA"/>
    <m/>
    <s v="Cut AA"/>
    <m/>
    <s v="Cut AA"/>
    <n v="0"/>
    <n v="0"/>
    <n v="4750000000"/>
    <x v="63"/>
  </r>
  <r>
    <s v="3023"/>
    <n v="434"/>
    <s v="Bus and Bus Facilities Grants  "/>
    <m/>
    <s v="TF"/>
    <s v="CA"/>
    <x v="3"/>
    <n v="1695000000"/>
    <m/>
    <n v="1863710000"/>
    <m/>
    <n v="2014891000"/>
    <m/>
    <n v="2149550000"/>
    <m/>
    <n v="2295508000"/>
    <n v="10018659000"/>
    <n v="10018659000"/>
    <n v="5502237459"/>
    <x v="64"/>
  </r>
  <r>
    <s v="3024"/>
    <n v="447"/>
    <m/>
    <s v="      Low or No Emissions Competitive Grants "/>
    <s v="TF"/>
    <s v="CA"/>
    <x v="3"/>
    <s v="Cut"/>
    <m/>
    <s v="Cut"/>
    <m/>
    <s v="Cut"/>
    <m/>
    <s v="Cut"/>
    <m/>
    <s v="Cut"/>
    <n v="0"/>
    <n v="0"/>
    <n v="374550890"/>
    <x v="65"/>
  </r>
  <r>
    <m/>
    <m/>
    <s v="Low-No Emissions Bus Competitive Grants"/>
    <m/>
    <s v="GF"/>
    <s v="AA"/>
    <x v="3"/>
    <s v="Cut"/>
    <m/>
    <s v="Cut"/>
    <m/>
    <s v="Cut"/>
    <m/>
    <s v="Cut"/>
    <m/>
    <s v="Cut"/>
    <n v="0"/>
    <n v="0"/>
    <n v="5250000000"/>
    <x v="66"/>
  </r>
  <r>
    <s v="3023"/>
    <n v="434"/>
    <s v="Growing States and High Density States Formula (5340)"/>
    <m/>
    <s v="TF"/>
    <s v="CA"/>
    <x v="3"/>
    <n v="873000000"/>
    <m/>
    <n v="883100000"/>
    <m/>
    <n v="893300000"/>
    <m/>
    <n v="903600000"/>
    <m/>
    <n v="914100000"/>
    <n v="4467100000"/>
    <n v="4467100000"/>
    <n v="3878614089"/>
    <x v="67"/>
  </r>
  <r>
    <s v="3023"/>
    <n v="434"/>
    <m/>
    <s v=" Growing State Apportionments  "/>
    <s v="TF"/>
    <s v="CA"/>
    <x v="3"/>
    <n v="445230000"/>
    <m/>
    <n v="450381000"/>
    <m/>
    <n v="455583000"/>
    <m/>
    <n v="460836000"/>
    <m/>
    <n v="466191000"/>
    <m/>
    <n v="2278221000"/>
    <n v="2055665467"/>
    <x v="0"/>
  </r>
  <r>
    <s v="3023"/>
    <n v="434"/>
    <m/>
    <s v=" High Density State Apportionments "/>
    <s v="TF"/>
    <s v="CA"/>
    <x v="3"/>
    <n v="427770000"/>
    <m/>
    <n v="432719000"/>
    <m/>
    <n v="437717000"/>
    <m/>
    <n v="442764000"/>
    <m/>
    <n v="447909000"/>
    <m/>
    <n v="2188879000"/>
    <n v="1822948622"/>
    <x v="0"/>
  </r>
  <r>
    <s v="3023"/>
    <n v="436"/>
    <s v="Capital Investment Grants"/>
    <m/>
    <s v="GF"/>
    <s v="STA"/>
    <x v="3"/>
    <n v="3000000000"/>
    <m/>
    <n v="3000000000"/>
    <m/>
    <n v="3000000000"/>
    <m/>
    <n v="3000000000"/>
    <m/>
    <n v="3000000000"/>
    <n v="15000000000"/>
    <n v="15000000000"/>
    <n v="15000000000"/>
    <x v="68"/>
  </r>
  <r>
    <m/>
    <m/>
    <s v="Capital Investment Grants "/>
    <m/>
    <s v="GF"/>
    <s v="AA"/>
    <x v="3"/>
    <s v="Cut AA"/>
    <m/>
    <s v="Cut AA"/>
    <m/>
    <s v="Cut AA"/>
    <m/>
    <s v="Cut AA"/>
    <m/>
    <s v="Cut AA"/>
    <n v="0"/>
    <n v="0"/>
    <n v="8000000000"/>
    <x v="69"/>
  </r>
  <r>
    <s v="3109"/>
    <n v="473"/>
    <s v="Capital &amp; Preventative Maintenance Grants to Washington Metropolitan Area Transit Authority"/>
    <m/>
    <s v="GF"/>
    <s v="STA"/>
    <x v="3"/>
    <s v="Existing"/>
    <m/>
    <s v="Existing"/>
    <m/>
    <s v="Existing"/>
    <m/>
    <s v="Existing"/>
    <m/>
    <n v="150000000"/>
    <n v="150000000"/>
    <n v="150000000"/>
    <n v="750000000"/>
    <x v="70"/>
  </r>
  <r>
    <s v="3005(b)"/>
    <n v="316"/>
    <s v="Electric or Low-Emitting Ferry Program (Section 71102 of IIJA)"/>
    <m/>
    <s v="GF"/>
    <s v="STA"/>
    <x v="3"/>
    <s v="Repealed"/>
    <m/>
    <s v="Repealed"/>
    <m/>
    <s v="Repealed"/>
    <m/>
    <s v="Repealed"/>
    <m/>
    <s v="Repealed"/>
    <n v="0"/>
    <n v="0"/>
    <n v="250000000"/>
    <x v="28"/>
  </r>
  <r>
    <s v="3005(b)"/>
    <n v="316"/>
    <s v="Electric or Low-Emitting Ferry Program (Section 71102 of IIJA)"/>
    <m/>
    <s v="GF"/>
    <s v="AA"/>
    <x v="3"/>
    <s v="Repealed"/>
    <m/>
    <s v="Repealed"/>
    <m/>
    <s v="Repealed"/>
    <m/>
    <s v="Repealed"/>
    <m/>
    <s v="Repealed"/>
    <n v="0"/>
    <n v="0"/>
    <n v="250000000"/>
    <x v="28"/>
  </r>
  <r>
    <m/>
    <m/>
    <m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m/>
    <n v="0"/>
    <n v="87592000000"/>
    <n v="69900000000"/>
    <x v="0"/>
  </r>
  <r>
    <m/>
    <m/>
    <s v="Discretionary, Subject to Appropriations"/>
    <m/>
    <m/>
    <m/>
    <x v="0"/>
    <m/>
    <m/>
    <m/>
    <m/>
    <m/>
    <m/>
    <m/>
    <m/>
    <m/>
    <n v="0"/>
    <n v="15150000000"/>
    <n v="17000000000"/>
    <x v="0"/>
  </r>
  <r>
    <m/>
    <m/>
    <s v="Division J Advance Appropriations"/>
    <m/>
    <m/>
    <m/>
    <x v="0"/>
    <m/>
    <m/>
    <m/>
    <m/>
    <m/>
    <m/>
    <m/>
    <m/>
    <m/>
    <n v="0"/>
    <n v="0"/>
    <n v="21250000000"/>
    <x v="0"/>
  </r>
  <r>
    <m/>
    <m/>
    <s v="FTA Total"/>
    <m/>
    <m/>
    <m/>
    <x v="0"/>
    <m/>
    <m/>
    <m/>
    <m/>
    <m/>
    <m/>
    <m/>
    <m/>
    <m/>
    <n v="0"/>
    <n v="102742000000"/>
    <n v="108150000000"/>
    <x v="0"/>
  </r>
  <r>
    <m/>
    <m/>
    <m/>
    <m/>
    <m/>
    <m/>
    <x v="0"/>
    <m/>
    <m/>
    <m/>
    <m/>
    <m/>
    <m/>
    <m/>
    <m/>
    <m/>
    <m/>
    <m/>
    <m/>
    <x v="0"/>
  </r>
  <r>
    <m/>
    <m/>
    <s v="Title IV - Highway Safety"/>
    <m/>
    <m/>
    <m/>
    <x v="0"/>
    <m/>
    <m/>
    <m/>
    <m/>
    <m/>
    <m/>
    <m/>
    <m/>
    <m/>
    <m/>
    <m/>
    <m/>
    <x v="0"/>
  </r>
  <r>
    <m/>
    <m/>
    <s v="National Highway Traffic Safety Administration (NHTS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4001(a)(1)"/>
    <n v="525"/>
    <s v="Highway Safety Programs (402)"/>
    <m/>
    <s v="TF"/>
    <s v="CA"/>
    <x v="4"/>
    <n v="777000000"/>
    <m/>
    <n v="792500000"/>
    <m/>
    <n v="808000000"/>
    <m/>
    <n v="825000000"/>
    <m/>
    <n v="842400000"/>
    <n v="4044900000"/>
    <n v="4044900000"/>
    <n v="1892000000"/>
    <x v="71"/>
  </r>
  <r>
    <s v="4002(a)"/>
    <n v="528"/>
    <s v="National Priority Safety Programs "/>
    <m/>
    <s v="TF"/>
    <s v="CA"/>
    <x v="4"/>
    <s v="Consolidated into 402"/>
    <m/>
    <s v="Consolidated into 402"/>
    <m/>
    <s v="Consolidated into 402"/>
    <m/>
    <s v="Consolidated into 402"/>
    <m/>
    <s v="Consolidated into 402"/>
    <n v="0"/>
    <n v="0"/>
    <n v="1764500000"/>
    <x v="72"/>
  </r>
  <r>
    <m/>
    <m/>
    <s v="Highway Safety Programs (402)"/>
    <m/>
    <s v="GF"/>
    <s v="AA"/>
    <x v="4"/>
    <s v="Cut AA"/>
    <m/>
    <s v="Cut AA"/>
    <m/>
    <s v="Cut AA"/>
    <m/>
    <s v="Cut AA"/>
    <m/>
    <s v="Cut AA"/>
    <m/>
    <m/>
    <n v="100000000"/>
    <x v="46"/>
  </r>
  <r>
    <m/>
    <m/>
    <s v="National Priority Safety Programs "/>
    <m/>
    <s v="GF"/>
    <s v="AA"/>
    <x v="4"/>
    <s v="Cut AA"/>
    <m/>
    <s v="Cut AA"/>
    <m/>
    <s v="Cut AA"/>
    <m/>
    <s v="Cut AA"/>
    <m/>
    <s v="Cut AA"/>
    <m/>
    <m/>
    <n v="110000000"/>
    <x v="73"/>
  </r>
  <r>
    <s v="4001(a)(2)"/>
    <n v="525"/>
    <s v="Highway Safety Research &amp; Development (403)"/>
    <m/>
    <s v="TF"/>
    <s v="CA"/>
    <x v="4"/>
    <n v="211000000"/>
    <m/>
    <n v="219300000"/>
    <m/>
    <n v="225600000"/>
    <m/>
    <n v="229000000"/>
    <m/>
    <n v="233500000"/>
    <n v="1118400000"/>
    <n v="1118400000"/>
    <n v="970000000"/>
    <x v="74"/>
  </r>
  <r>
    <s v="4001(a)(3)"/>
    <n v="526"/>
    <s v="High-Visibility Enforcement (404)"/>
    <m/>
    <s v="TF"/>
    <s v="CA"/>
    <x v="4"/>
    <n v="50000000"/>
    <m/>
    <n v="51000000"/>
    <m/>
    <n v="52000000"/>
    <m/>
    <n v="53400000"/>
    <m/>
    <n v="54300000"/>
    <n v="260700000"/>
    <n v="260700000"/>
    <n v="201600000"/>
    <x v="75"/>
  </r>
  <r>
    <s v="4001(a)(4)"/>
    <n v="526"/>
    <s v="Administrative Expenses"/>
    <m/>
    <s v="TF"/>
    <s v="CA"/>
    <x v="4"/>
    <n v="40200000"/>
    <m/>
    <n v="41200000"/>
    <m/>
    <n v="42200000"/>
    <m/>
    <n v="43200000"/>
    <m/>
    <n v="44200000"/>
    <n v="211000000"/>
    <n v="211000000"/>
    <n v="205820257"/>
    <x v="76"/>
  </r>
  <r>
    <m/>
    <m/>
    <s v="Administrative Expenses"/>
    <m/>
    <s v="GF"/>
    <s v="AA"/>
    <x v="4"/>
    <s v="Cut AA"/>
    <m/>
    <s v="Cut AA"/>
    <m/>
    <s v="Cut AA"/>
    <m/>
    <s v="Cut AA"/>
    <m/>
    <s v="Cut AA"/>
    <m/>
    <m/>
    <n v="100000000"/>
    <x v="46"/>
  </r>
  <r>
    <s v="4001(a)(5)"/>
    <n v="527"/>
    <s v="National Driver Register "/>
    <m/>
    <s v="TF"/>
    <s v="CA"/>
    <x v="4"/>
    <n v="7800000"/>
    <m/>
    <n v="8000000"/>
    <m/>
    <n v="8200000"/>
    <m/>
    <n v="8400000"/>
    <m/>
    <n v="8600000"/>
    <n v="41000000"/>
    <n v="41000000"/>
    <n v="36000000"/>
    <x v="77"/>
  </r>
  <r>
    <s v="4016"/>
    <n v="596"/>
    <s v="Crash Data"/>
    <m/>
    <s v="GF"/>
    <s v="STA"/>
    <x v="4"/>
    <s v="Turned into unfunded GAO study"/>
    <m/>
    <s v="Turned into unfunded GAO study"/>
    <m/>
    <s v="Turned into unfunded GAO study"/>
    <m/>
    <s v="Turned into unfunded GAO study"/>
    <m/>
    <s v="Turned into unfunded GAO study"/>
    <n v="0"/>
    <n v="0"/>
    <n v="750000000"/>
    <x v="70"/>
  </r>
  <r>
    <m/>
    <m/>
    <s v="Crash Data "/>
    <m/>
    <s v="GF"/>
    <s v="AA"/>
    <x v="4"/>
    <s v="Turned into unfunded GAO study"/>
    <m/>
    <s v="Turned into unfunded GAO study"/>
    <m/>
    <s v="Turned into unfunded GAO study"/>
    <m/>
    <s v="Turned into unfunded GAO study"/>
    <m/>
    <s v="Turned into unfunded GAO study"/>
    <m/>
    <m/>
    <n v="750000000"/>
    <x v="70"/>
  </r>
  <r>
    <m/>
    <m/>
    <s v="Operations and Research"/>
    <m/>
    <s v="GF"/>
    <s v="STA"/>
    <x v="4"/>
    <s v="To be added by E&amp;C"/>
    <m/>
    <s v="To be added by E&amp;C"/>
    <m/>
    <s v="To be added by E&amp;C"/>
    <m/>
    <s v="To be added by E&amp;C"/>
    <m/>
    <s v="To be added by E&amp;C"/>
    <n v="0"/>
    <n v="0"/>
    <n v="1042339751"/>
    <x v="78"/>
  </r>
  <r>
    <m/>
    <m/>
    <s v="Vehicle Safety and Behavioral Research "/>
    <m/>
    <s v="GF"/>
    <s v="AA"/>
    <x v="4"/>
    <s v="To be added by E&amp;C"/>
    <m/>
    <s v="To be added by E&amp;C"/>
    <m/>
    <s v="To be added by E&amp;C"/>
    <m/>
    <s v="To be added by E&amp;C"/>
    <m/>
    <s v="To be added by E&amp;C"/>
    <m/>
    <m/>
    <n v="548500000"/>
    <x v="79"/>
  </r>
  <r>
    <m/>
    <m/>
    <m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m/>
    <n v="0"/>
    <n v="5676000000"/>
    <n v="5069920257"/>
    <x v="0"/>
  </r>
  <r>
    <m/>
    <m/>
    <s v="Discretionary Subject to Appropriation"/>
    <m/>
    <m/>
    <m/>
    <x v="0"/>
    <m/>
    <m/>
    <m/>
    <m/>
    <m/>
    <m/>
    <m/>
    <m/>
    <m/>
    <n v="0"/>
    <n v="0"/>
    <n v="1792339751"/>
    <x v="0"/>
  </r>
  <r>
    <m/>
    <m/>
    <s v="Division J Advance Appropriations"/>
    <m/>
    <m/>
    <m/>
    <x v="0"/>
    <m/>
    <m/>
    <m/>
    <m/>
    <m/>
    <m/>
    <m/>
    <m/>
    <m/>
    <n v="0"/>
    <n v="0"/>
    <n v="1608500000"/>
    <x v="0"/>
  </r>
  <r>
    <m/>
    <m/>
    <s v="NHTSA Total"/>
    <m/>
    <m/>
    <m/>
    <x v="0"/>
    <m/>
    <m/>
    <m/>
    <m/>
    <m/>
    <m/>
    <m/>
    <m/>
    <m/>
    <n v="0"/>
    <n v="5676000000"/>
    <n v="8470760008"/>
    <x v="0"/>
  </r>
  <r>
    <m/>
    <m/>
    <m/>
    <m/>
    <m/>
    <m/>
    <x v="0"/>
    <m/>
    <m/>
    <m/>
    <m/>
    <m/>
    <m/>
    <m/>
    <m/>
    <m/>
    <m/>
    <m/>
    <m/>
    <x v="0"/>
  </r>
  <r>
    <m/>
    <m/>
    <s v="Title V - Motor Carriers"/>
    <m/>
    <m/>
    <m/>
    <x v="0"/>
    <m/>
    <m/>
    <m/>
    <m/>
    <m/>
    <m/>
    <m/>
    <m/>
    <m/>
    <m/>
    <m/>
    <m/>
    <x v="0"/>
  </r>
  <r>
    <m/>
    <m/>
    <s v="Federal Motor Carrier Safety Administration (FMCS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5001(a)"/>
    <n v="599"/>
    <s v="Motor Carrier Safety Assistance Program (31102 except subsection (l))"/>
    <m/>
    <s v="TF"/>
    <s v="CA"/>
    <x v="5"/>
    <n v="435000000"/>
    <m/>
    <n v="446500000"/>
    <m/>
    <n v="456000000"/>
    <m/>
    <n v="467000000"/>
    <m/>
    <n v="478000000"/>
    <n v="2282500000"/>
    <n v="2282500000"/>
    <n v="2032500000"/>
    <x v="80"/>
  </r>
  <r>
    <m/>
    <m/>
    <s v="Motor Carrier Safety Assistance Program (31102 except subsection (l))"/>
    <m/>
    <s v="GF"/>
    <s v="AA"/>
    <x v="5"/>
    <s v="Cut AA"/>
    <m/>
    <s v="Cut AA"/>
    <m/>
    <s v="Cut AA"/>
    <m/>
    <s v="Cut AA"/>
    <m/>
    <s v="Cut AA"/>
    <m/>
    <m/>
    <n v="400000000"/>
    <x v="81"/>
  </r>
  <r>
    <s v="5001(a)"/>
    <n v="600"/>
    <s v="High Priority Activities Program (31102(l), except paragraph (5))"/>
    <m/>
    <s v="TF"/>
    <s v="CA"/>
    <x v="5"/>
    <n v="66000000"/>
    <m/>
    <n v="69000000"/>
    <m/>
    <n v="72000000"/>
    <m/>
    <n v="75000000"/>
    <m/>
    <n v="78000000"/>
    <n v="360000000"/>
    <n v="360000000"/>
    <n v="300000000"/>
    <x v="82"/>
  </r>
  <r>
    <m/>
    <m/>
    <s v="High Priority Activities Program (31102(l), except paragraph (5))"/>
    <m/>
    <s v="GF"/>
    <s v="AA"/>
    <x v="5"/>
    <s v="Cut AA"/>
    <m/>
    <s v="Cut AA"/>
    <m/>
    <s v="Cut AA"/>
    <m/>
    <s v="Cut AA"/>
    <m/>
    <s v="Cut AA"/>
    <m/>
    <m/>
    <n v="132500000"/>
    <x v="38"/>
  </r>
  <r>
    <s v="5001(a)"/>
    <n v="600"/>
    <s v="Commercial Motor Vehicle Enforcement Training &amp; Support Grant Program (31102(l)(5))"/>
    <m/>
    <s v="TF"/>
    <s v="CA"/>
    <x v="5"/>
    <n v="5000000"/>
    <m/>
    <n v="5000000"/>
    <m/>
    <n v="5000000"/>
    <m/>
    <n v="5000000"/>
    <m/>
    <n v="5000000"/>
    <n v="25000000"/>
    <n v="25000000"/>
    <n v="25000000"/>
    <x v="45"/>
  </r>
  <r>
    <s v="5001(a)"/>
    <n v="600"/>
    <s v="Commercial Motor Vehicle Operators Grant Program (31103)"/>
    <m/>
    <s v="TF"/>
    <s v="CA"/>
    <x v="5"/>
    <n v="5000000"/>
    <m/>
    <n v="5000000"/>
    <m/>
    <n v="5000000"/>
    <m/>
    <n v="5000000"/>
    <m/>
    <n v="5000000"/>
    <n v="25000000"/>
    <n v="25000000"/>
    <n v="6500000"/>
    <x v="83"/>
  </r>
  <r>
    <m/>
    <m/>
    <s v="Commercial Motor Vehicle Operators Grant Program (31103)"/>
    <m/>
    <s v="GF"/>
    <s v="AA"/>
    <x v="5"/>
    <s v="Cut AA"/>
    <m/>
    <s v="Cut AA"/>
    <m/>
    <s v="Cut AA"/>
    <m/>
    <s v="Cut AA"/>
    <m/>
    <s v="Cut AA"/>
    <m/>
    <m/>
    <n v="10000000"/>
    <x v="47"/>
  </r>
  <r>
    <s v="5001(a)"/>
    <n v="600"/>
    <s v="Commercial Driver's License Program Implementation (31313)"/>
    <m/>
    <s v="TF"/>
    <s v="CA"/>
    <x v="5"/>
    <n v="48000000"/>
    <m/>
    <n v="51000000"/>
    <m/>
    <n v="53000000"/>
    <m/>
    <n v="54000000"/>
    <m/>
    <n v="56000000"/>
    <n v="262000000"/>
    <n v="262000000"/>
    <n v="217500000"/>
    <x v="84"/>
  </r>
  <r>
    <m/>
    <m/>
    <s v="Commercial Driver's License Program Implementation (31313)"/>
    <m/>
    <s v="GF"/>
    <s v="AA"/>
    <x v="5"/>
    <s v="Cut AA"/>
    <m/>
    <s v="Cut AA"/>
    <m/>
    <s v="Cut AA"/>
    <m/>
    <s v="Cut AA"/>
    <m/>
    <s v="Cut AA"/>
    <m/>
    <m/>
    <n v="80000000"/>
    <x v="85"/>
  </r>
  <r>
    <s v="5001(b)"/>
    <n v="601"/>
    <s v="Administrative Expenses (31110)"/>
    <m/>
    <s v="TF"/>
    <s v="CA"/>
    <x v="5"/>
    <n v="400000000"/>
    <m/>
    <n v="407500000"/>
    <m/>
    <n v="417000000"/>
    <m/>
    <n v="426000000"/>
    <m/>
    <n v="435000000"/>
    <n v="2085500000"/>
    <n v="2085500000"/>
    <n v="1875000000"/>
    <x v="86"/>
  </r>
  <r>
    <m/>
    <m/>
    <s v="Motor Carrier Safety Operations and Programs "/>
    <m/>
    <s v="GF"/>
    <s v="AA"/>
    <x v="5"/>
    <s v="Cut AA"/>
    <m/>
    <s v="Cut AA"/>
    <m/>
    <s v="Cut AA"/>
    <m/>
    <s v="Cut AA"/>
    <m/>
    <s v="Cut AA"/>
    <m/>
    <m/>
    <n v="50000000"/>
    <x v="39"/>
  </r>
  <r>
    <s v="5407(f)"/>
    <n v="683"/>
    <s v="Commercial Motor Vehicle Workforce Development"/>
    <m/>
    <s v="GF"/>
    <s v="STA"/>
    <x v="5"/>
    <n v="27500000"/>
    <m/>
    <n v="28000000"/>
    <m/>
    <n v="28600000"/>
    <m/>
    <n v="29200000"/>
    <m/>
    <n v="29800000"/>
    <n v="143100000"/>
    <n v="143100000"/>
    <n v="0"/>
    <x v="14"/>
  </r>
  <r>
    <m/>
    <m/>
    <m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m/>
    <n v="0"/>
    <n v="5040000000"/>
    <n v="4456500000"/>
    <x v="0"/>
  </r>
  <r>
    <m/>
    <m/>
    <s v="Discretionary Subject to Appropriation"/>
    <m/>
    <m/>
    <m/>
    <x v="0"/>
    <m/>
    <m/>
    <m/>
    <m/>
    <m/>
    <m/>
    <m/>
    <m/>
    <m/>
    <n v="0"/>
    <n v="143100000"/>
    <n v="0"/>
    <x v="0"/>
  </r>
  <r>
    <m/>
    <m/>
    <s v="Division J Advance Appropriations"/>
    <m/>
    <m/>
    <m/>
    <x v="0"/>
    <m/>
    <m/>
    <m/>
    <m/>
    <m/>
    <m/>
    <m/>
    <m/>
    <m/>
    <n v="0"/>
    <n v="0"/>
    <n v="672500000"/>
    <x v="0"/>
  </r>
  <r>
    <m/>
    <m/>
    <s v="FMCSA Total"/>
    <m/>
    <m/>
    <m/>
    <x v="0"/>
    <m/>
    <m/>
    <m/>
    <m/>
    <m/>
    <m/>
    <m/>
    <m/>
    <m/>
    <n v="0"/>
    <n v="5183100000"/>
    <n v="5129000000"/>
    <x v="0"/>
  </r>
  <r>
    <m/>
    <m/>
    <m/>
    <m/>
    <m/>
    <m/>
    <x v="0"/>
    <m/>
    <m/>
    <m/>
    <m/>
    <m/>
    <m/>
    <m/>
    <m/>
    <m/>
    <m/>
    <m/>
    <m/>
    <x v="0"/>
  </r>
  <r>
    <m/>
    <m/>
    <s v="Title VI - Innovation &amp; Title VII - Multimodal and Freight"/>
    <m/>
    <m/>
    <m/>
    <x v="0"/>
    <m/>
    <m/>
    <m/>
    <m/>
    <m/>
    <m/>
    <m/>
    <m/>
    <m/>
    <m/>
    <m/>
    <m/>
    <x v="0"/>
  </r>
  <r>
    <m/>
    <m/>
    <s v="Office of Secretary of Transportation (OST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m/>
    <m/>
    <s v="Research and Innovation"/>
    <m/>
    <m/>
    <m/>
    <x v="0"/>
    <m/>
    <m/>
    <m/>
    <m/>
    <m/>
    <m/>
    <m/>
    <m/>
    <m/>
    <m/>
    <m/>
    <m/>
    <x v="0"/>
  </r>
  <r>
    <s v="6001"/>
    <n v="684"/>
    <s v="Strengthening Mobility &amp; Revolutionizing Transportation (SMART) Grants"/>
    <m/>
    <s v="GF"/>
    <s v="STA"/>
    <x v="2"/>
    <n v="100000000"/>
    <m/>
    <n v="100000000"/>
    <m/>
    <n v="100000000"/>
    <m/>
    <n v="100000000"/>
    <m/>
    <n v="100000000"/>
    <n v="500000000"/>
    <n v="500000000"/>
    <n v="500000000"/>
    <x v="31"/>
  </r>
  <r>
    <m/>
    <m/>
    <s v="Strengthening Mobility &amp; Revolutionizing Transportation (SMART) Grants"/>
    <m/>
    <s v="GF"/>
    <s v="AA"/>
    <x v="2"/>
    <s v="Cut AA"/>
    <m/>
    <s v="Cut AA"/>
    <m/>
    <s v="Cut AA"/>
    <m/>
    <s v="Cut AA"/>
    <m/>
    <s v="Cut AA"/>
    <n v="0"/>
    <n v="0"/>
    <n v="500000000"/>
    <x v="31"/>
  </r>
  <r>
    <m/>
    <m/>
    <s v="Advanced Research Projects Agency"/>
    <m/>
    <s v="GF"/>
    <s v="STA"/>
    <x v="2"/>
    <s v="&quot;Such Sums&quot; authorization continues"/>
    <m/>
    <s v="&quot;Such Sums&quot; authorization continues"/>
    <m/>
    <s v="&quot;Such Sums&quot; authorization continues"/>
    <m/>
    <s v="&quot;Such Sums&quot; authorization continues"/>
    <m/>
    <s v="&quot;Such Sums&quot; authorization continues"/>
    <n v="0"/>
    <n v="0"/>
    <s v="Such Sums"/>
    <x v="87"/>
  </r>
  <r>
    <m/>
    <m/>
    <s v="Open Research Initiative "/>
    <m/>
    <s v="GF"/>
    <s v="STA"/>
    <x v="2"/>
    <s v="Included $250M in HR8748 Sec. 6(2), not tallied here. Related to ARPA."/>
    <m/>
    <s v="Included $250M in HR8748 Sec. 6(2), not tallied here. Related to ARPA."/>
    <m/>
    <s v="Included $250M in HR8748 Sec. 6(2), not tallied here. Related to ARPA."/>
    <m/>
    <s v="Included $250M in HR8748 Sec. 6(2), not tallied here. Related to ARPA."/>
    <m/>
    <s v="Included $250M in HR8748 Sec. 6(2), not tallied here. Related to ARPA."/>
    <n v="0"/>
    <n v="0"/>
    <n v="250000000"/>
    <x v="28"/>
  </r>
  <r>
    <m/>
    <m/>
    <s v="Freight"/>
    <m/>
    <m/>
    <m/>
    <x v="0"/>
    <m/>
    <m/>
    <m/>
    <m/>
    <m/>
    <m/>
    <m/>
    <m/>
    <m/>
    <m/>
    <m/>
    <m/>
    <x v="0"/>
  </r>
  <r>
    <m/>
    <m/>
    <s v="Office of Multimodal Freight Infrastructure and Policy"/>
    <m/>
    <s v="GF"/>
    <s v="STA"/>
    <x v="2"/>
    <s v="Relied upon but not explicitly funded"/>
    <m/>
    <s v="Relied upon but not explicitly funded"/>
    <m/>
    <s v="Relied upon but not explicitly funded"/>
    <m/>
    <s v="Relied upon but not explicitly funded"/>
    <m/>
    <s v="Relied upon but not explicitly funded"/>
    <n v="0"/>
    <n v="0"/>
    <n v="0"/>
    <x v="14"/>
  </r>
  <r>
    <s v="49 USC 70204"/>
    <m/>
    <s v="Multi-State Freight Corridor Planning"/>
    <m/>
    <s v="GF"/>
    <s v="STA"/>
    <x v="2"/>
    <n v="5000000"/>
    <m/>
    <n v="5000000"/>
    <m/>
    <n v="5000000"/>
    <m/>
    <n v="5000000"/>
    <m/>
    <n v="5000000"/>
    <n v="25000000"/>
    <n v="25000000"/>
    <n v="25000000"/>
    <x v="45"/>
  </r>
  <r>
    <m/>
    <m/>
    <s v="Multimodal"/>
    <m/>
    <m/>
    <m/>
    <x v="0"/>
    <m/>
    <m/>
    <m/>
    <m/>
    <m/>
    <m/>
    <m/>
    <m/>
    <m/>
    <m/>
    <m/>
    <m/>
    <x v="0"/>
  </r>
  <r>
    <s v="7104(a)"/>
    <n v="722"/>
    <s v="Transportation Assistance for International Games (5502)"/>
    <m/>
    <s v="GF"/>
    <s v="STA"/>
    <x v="2"/>
    <n v="50000000"/>
    <m/>
    <n v="50000000"/>
    <m/>
    <n v="50000000"/>
    <m/>
    <n v="50000000"/>
    <m/>
    <n v="50000000"/>
    <n v="250000000"/>
    <n v="250000000"/>
    <n v="0"/>
    <x v="14"/>
  </r>
  <r>
    <s v="7105(6)"/>
    <n v="730"/>
    <s v="National Infrastructure Project Assistance (MEGA)"/>
    <m/>
    <s v="GF"/>
    <s v="STA"/>
    <x v="2"/>
    <n v="2000000000"/>
    <m/>
    <n v="2000000000"/>
    <m/>
    <n v="2000000000"/>
    <m/>
    <n v="2000000000"/>
    <m/>
    <n v="2000000000"/>
    <n v="10000000000"/>
    <n v="10000000000"/>
    <n v="10000000000"/>
    <x v="88"/>
  </r>
  <r>
    <m/>
    <m/>
    <s v="National Infrastructure Project Assistance (MEGA)"/>
    <m/>
    <s v="GF"/>
    <s v="AA"/>
    <x v="2"/>
    <s v="Cut AA"/>
    <m/>
    <s v="Cut AA"/>
    <m/>
    <s v="Cut AA"/>
    <m/>
    <s v="Cut AA"/>
    <m/>
    <s v="Cut AA"/>
    <n v="0"/>
    <n v="0"/>
    <n v="5000000000"/>
    <x v="17"/>
  </r>
  <r>
    <s v="ANS"/>
    <m/>
    <s v="Local and Regional Project Assistance Grants  (BUILD/RAISE/TIGER)"/>
    <m/>
    <s v="GF"/>
    <s v="STA"/>
    <x v="2"/>
    <s v="Cut"/>
    <m/>
    <s v="Cut"/>
    <m/>
    <s v="Cut"/>
    <m/>
    <s v="Cut"/>
    <m/>
    <s v="Cut"/>
    <n v="0"/>
    <n v="0"/>
    <n v="7500000000"/>
    <x v="89"/>
  </r>
  <r>
    <m/>
    <m/>
    <s v="Local and Regional Project Assistance Grants  (BUILD/RAISE/TIGER)"/>
    <m/>
    <s v="GF"/>
    <s v="AA"/>
    <x v="2"/>
    <s v="Cut"/>
    <m/>
    <s v="Cut"/>
    <m/>
    <s v="Cut"/>
    <m/>
    <s v="Cut"/>
    <m/>
    <s v="Cut"/>
    <n v="0"/>
    <n v="0"/>
    <n v="7500000000"/>
    <x v="89"/>
  </r>
  <r>
    <m/>
    <m/>
    <s v="National Multimodal Cooperative Freight Research Program"/>
    <m/>
    <s v="GF"/>
    <s v="STA"/>
    <x v="2"/>
    <s v="Sunset"/>
    <m/>
    <s v="Sunset"/>
    <m/>
    <s v="Sunset"/>
    <m/>
    <s v="Sunset"/>
    <m/>
    <s v="Sunset"/>
    <n v="0"/>
    <n v="0"/>
    <n v="18750000"/>
    <x v="90"/>
  </r>
  <r>
    <m/>
    <m/>
    <m/>
    <s v="Rural and Tribal Infrastructure Advancement (Pilot within the Bureau)"/>
    <s v="GF"/>
    <s v="STA"/>
    <x v="2"/>
    <s v="Expanded in annual appropriations"/>
    <m/>
    <s v="Expanded in annual appropriations"/>
    <m/>
    <s v="Expanded in annual appropriations"/>
    <m/>
    <s v="Expanded in annual appropriations"/>
    <m/>
    <s v="Expanded in annual appropriations"/>
    <n v="0"/>
    <n v="0"/>
    <n v="10000000"/>
    <x v="0"/>
  </r>
  <r>
    <m/>
    <m/>
    <s v="Innovative Finance and Asset Concession (IFAC) Grant Program"/>
    <m/>
    <s v="GF"/>
    <s v="MA"/>
    <x v="2"/>
    <s v="Cut or separate title"/>
    <m/>
    <s v="Cut or separate title"/>
    <m/>
    <s v="Cut or separate title"/>
    <m/>
    <s v="Cut or separate title"/>
    <m/>
    <s v="Cut or separate title"/>
    <n v="0"/>
    <n v="0"/>
    <n v="100000000"/>
    <x v="46"/>
  </r>
  <r>
    <m/>
    <m/>
    <m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m/>
    <m/>
    <n v="0"/>
    <n v="0"/>
    <x v="0"/>
  </r>
  <r>
    <m/>
    <m/>
    <s v="Mandatory Budget Authority"/>
    <m/>
    <m/>
    <m/>
    <x v="0"/>
    <m/>
    <m/>
    <m/>
    <m/>
    <m/>
    <m/>
    <m/>
    <m/>
    <m/>
    <m/>
    <n v="0"/>
    <n v="100000000"/>
    <x v="0"/>
  </r>
  <r>
    <m/>
    <m/>
    <s v="Discretionary Subject to Appropriation"/>
    <m/>
    <m/>
    <m/>
    <x v="0"/>
    <m/>
    <m/>
    <m/>
    <m/>
    <m/>
    <m/>
    <m/>
    <m/>
    <m/>
    <m/>
    <n v="10750000000"/>
    <n v="23663750000"/>
    <x v="0"/>
  </r>
  <r>
    <m/>
    <m/>
    <s v="Division J Advance Appropriations"/>
    <m/>
    <m/>
    <m/>
    <x v="0"/>
    <m/>
    <m/>
    <m/>
    <m/>
    <m/>
    <m/>
    <m/>
    <m/>
    <m/>
    <m/>
    <n v="0"/>
    <n v="19000000000"/>
    <x v="0"/>
  </r>
  <r>
    <m/>
    <m/>
    <s v="OST Total (including funding shifted to other administrations since IIJA)"/>
    <m/>
    <m/>
    <m/>
    <x v="0"/>
    <m/>
    <m/>
    <m/>
    <m/>
    <m/>
    <m/>
    <m/>
    <m/>
    <m/>
    <m/>
    <n v="10750000000"/>
    <n v="42763750000"/>
    <x v="0"/>
  </r>
  <r>
    <m/>
    <m/>
    <m/>
    <m/>
    <m/>
    <m/>
    <x v="0"/>
    <m/>
    <m/>
    <m/>
    <m/>
    <m/>
    <m/>
    <m/>
    <m/>
    <m/>
    <m/>
    <m/>
    <m/>
    <x v="0"/>
  </r>
  <r>
    <m/>
    <m/>
    <s v="Title X - RAILROADS AND HAZARDOUS MATERIALS"/>
    <m/>
    <m/>
    <m/>
    <x v="0"/>
    <m/>
    <m/>
    <m/>
    <m/>
    <m/>
    <m/>
    <m/>
    <m/>
    <m/>
    <m/>
    <m/>
    <m/>
    <x v="0"/>
  </r>
  <r>
    <m/>
    <m/>
    <s v="Federal Railroad Administration (FR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10101(a)"/>
    <n v="757"/>
    <s v="Amtrak Northeast Corridor"/>
    <m/>
    <s v="GF"/>
    <s v="STA"/>
    <x v="6"/>
    <n v="1950000000"/>
    <m/>
    <n v="2010000000"/>
    <m/>
    <n v="2070000000"/>
    <m/>
    <n v="2131667000"/>
    <m/>
    <n v="2193333000"/>
    <n v="10355000000"/>
    <n v="10355000000"/>
    <n v="6570000000"/>
    <x v="91"/>
  </r>
  <r>
    <m/>
    <m/>
    <s v="Amtrak Northeast Corridor"/>
    <m/>
    <s v="GF"/>
    <s v="AA"/>
    <x v="6"/>
    <s v="Cut AA"/>
    <m/>
    <s v="Cut AA"/>
    <m/>
    <s v="Cut AA"/>
    <m/>
    <s v="Cut AA"/>
    <m/>
    <s v="Cut AA"/>
    <m/>
    <m/>
    <n v="6000000000"/>
    <x v="25"/>
  </r>
  <r>
    <s v="10101(b)"/>
    <n v="757"/>
    <s v="Amtrak National Network"/>
    <m/>
    <s v="GF"/>
    <s v="STA"/>
    <x v="6"/>
    <n v="3900000000"/>
    <m/>
    <n v="4020000000"/>
    <m/>
    <n v="4140000000"/>
    <m/>
    <n v="4263333000"/>
    <m/>
    <n v="4386667000"/>
    <n v="20710000000"/>
    <n v="20710000000"/>
    <n v="12650000000"/>
    <x v="92"/>
  </r>
  <r>
    <m/>
    <m/>
    <s v="Amtrak National Network"/>
    <m/>
    <s v="GF"/>
    <s v="AA"/>
    <x v="6"/>
    <s v="Cut AA"/>
    <m/>
    <s v="Cut AA"/>
    <m/>
    <s v="Cut AA"/>
    <m/>
    <s v="Cut AA"/>
    <m/>
    <s v="Cut AA"/>
    <m/>
    <m/>
    <n v="16000000000"/>
    <x v="93"/>
  </r>
  <r>
    <s v="10102(a)"/>
    <n v="759"/>
    <s v="Safety &amp; Operations"/>
    <m/>
    <s v="GF"/>
    <s v="STA"/>
    <x v="6"/>
    <n v="292780000"/>
    <m/>
    <n v="300520000"/>
    <m/>
    <n v="308460000"/>
    <m/>
    <n v="316620000"/>
    <m/>
    <n v="325000000"/>
    <n v="1543380000"/>
    <n v="1543380000"/>
    <n v="1315000000"/>
    <x v="94"/>
  </r>
  <r>
    <s v="10102(b)"/>
    <n v="759"/>
    <s v="Railroad Research &amp; Development"/>
    <m/>
    <s v="GF"/>
    <s v="STA"/>
    <x v="6"/>
    <n v="48270000"/>
    <m/>
    <n v="49570000"/>
    <m/>
    <n v="50910000"/>
    <m/>
    <n v="52290000"/>
    <m/>
    <n v="53700000"/>
    <n v="254740000"/>
    <n v="254740000"/>
    <n v="225000000"/>
    <x v="95"/>
  </r>
  <r>
    <s v="10103(a)"/>
    <n v="760"/>
    <s v="Consolidated Rail Infrastructure and Safety Improvement Grants (CRISI) (22907)"/>
    <m/>
    <s v="GF"/>
    <s v="STA"/>
    <x v="6"/>
    <n v="1720500000"/>
    <m/>
    <n v="1770500000"/>
    <m/>
    <n v="1820500000"/>
    <m/>
    <n v="1870600000"/>
    <m/>
    <n v="1920600000"/>
    <n v="9102700000"/>
    <n v="9102700000"/>
    <n v="5000000000"/>
    <x v="17"/>
  </r>
  <r>
    <m/>
    <m/>
    <s v="Consolidated Rail Infrastructure and Safety Improvement Grants (CRISI) (22907)"/>
    <m/>
    <s v="GF"/>
    <s v="AA"/>
    <x v="6"/>
    <s v="Cut AA"/>
    <m/>
    <s v="Cut AA"/>
    <m/>
    <s v="Cut AA"/>
    <m/>
    <s v="Cut AA"/>
    <m/>
    <s v="Cut AA"/>
    <m/>
    <m/>
    <n v="5000000000"/>
    <x v="17"/>
  </r>
  <r>
    <s v="10103(b)"/>
    <n v="760"/>
    <s v="Railroad Crossing Elimination Grants (22909)"/>
    <m/>
    <s v="GF"/>
    <s v="STA"/>
    <x v="6"/>
    <n v="675000000"/>
    <m/>
    <n v="700000000"/>
    <m/>
    <n v="725000000"/>
    <m/>
    <n v="750000000"/>
    <m/>
    <n v="800000000"/>
    <n v="3650000000"/>
    <n v="3650000000"/>
    <n v="2500000000"/>
    <x v="29"/>
  </r>
  <r>
    <m/>
    <m/>
    <s v="Railroad Crossing Elimination Grants (22909)"/>
    <m/>
    <s v="GF"/>
    <s v="AA"/>
    <x v="6"/>
    <s v="Cut AA"/>
    <m/>
    <s v="Cut AA"/>
    <m/>
    <s v="Cut AA"/>
    <m/>
    <s v="Cut AA"/>
    <m/>
    <s v="Cut AA"/>
    <m/>
    <m/>
    <n v="3000000000"/>
    <x v="96"/>
  </r>
  <r>
    <s v="10103(c)"/>
    <n v="763"/>
    <s v="National Intercity Passenger Railroad Partnership Program (fka Federal-State Partnership for Intercity Passenger Rail Grants) (24911)"/>
    <m/>
    <s v="GF"/>
    <s v="STA"/>
    <x v="6"/>
    <n v="3500000000"/>
    <m/>
    <n v="3600000000"/>
    <m/>
    <n v="3700000000"/>
    <m/>
    <n v="3800000000"/>
    <m/>
    <n v="3900000000"/>
    <n v="18500000000"/>
    <n v="18500000000"/>
    <n v="7500000000"/>
    <x v="89"/>
  </r>
  <r>
    <m/>
    <m/>
    <s v="National Intercity Passenger Railroad Partnership Program (fka Federal-State Partnership for Intercity Passenger Rail Grants) (24911)"/>
    <m/>
    <s v="GF"/>
    <s v="AA"/>
    <x v="6"/>
    <s v="Cut AA"/>
    <m/>
    <s v="Cut AA"/>
    <m/>
    <s v="Cut AA"/>
    <m/>
    <s v="Cut AA"/>
    <m/>
    <s v="Cut AA"/>
    <m/>
    <m/>
    <n v="36000000000"/>
    <x v="97"/>
  </r>
  <r>
    <s v="10106(b)(1)"/>
    <n v="783"/>
    <s v="Restoration and Enhancement Grants (22908)"/>
    <m/>
    <s v="GF"/>
    <s v="STA"/>
    <x v="6"/>
    <s v="Repealed"/>
    <m/>
    <s v="Repealed"/>
    <m/>
    <s v="Repealed"/>
    <m/>
    <s v="Repealed"/>
    <m/>
    <s v="Repealed"/>
    <n v="0"/>
    <n v="0"/>
    <n v="250000000"/>
    <x v="28"/>
  </r>
  <r>
    <m/>
    <m/>
    <s v="Amtrak Daily Long-Distance Service Study"/>
    <m/>
    <s v="GF"/>
    <s v="STA"/>
    <x v="6"/>
    <s v="Completed"/>
    <m/>
    <s v="Completed"/>
    <m/>
    <s v="Completed"/>
    <m/>
    <s v="Completed"/>
    <m/>
    <s v="Completed"/>
    <n v="0"/>
    <n v="0"/>
    <n v="15000000"/>
    <x v="98"/>
  </r>
  <r>
    <s v="10109"/>
    <n v="796"/>
    <s v="Amtrak Office of the Inspector General"/>
    <m/>
    <s v="GF"/>
    <s v="STA"/>
    <x v="6"/>
    <n v="31000000"/>
    <m/>
    <n v="31500000"/>
    <m/>
    <n v="32000000"/>
    <m/>
    <n v="32500000"/>
    <m/>
    <n v="33000000"/>
    <n v="160000000"/>
    <n v="160000000"/>
    <n v="0"/>
    <x v="14"/>
  </r>
  <r>
    <m/>
    <m/>
    <s v="Railroad Rehabilitation and Improvement Financing Reforms (RRIF)"/>
    <m/>
    <m/>
    <m/>
    <x v="0"/>
    <m/>
    <m/>
    <m/>
    <m/>
    <m/>
    <m/>
    <m/>
    <m/>
    <m/>
    <m/>
    <m/>
    <m/>
    <x v="0"/>
  </r>
  <r>
    <s v="10513"/>
    <n v="968"/>
    <s v="Credit Assistance"/>
    <m/>
    <s v="GF"/>
    <s v="STA"/>
    <x v="6"/>
    <n v="50000000"/>
    <m/>
    <n v="50000000"/>
    <m/>
    <n v="50000000"/>
    <m/>
    <n v="50000000"/>
    <m/>
    <n v="50000000"/>
    <n v="250000000"/>
    <n v="250000000"/>
    <m/>
    <x v="14"/>
  </r>
  <r>
    <m/>
    <m/>
    <s v="Credit Assistance"/>
    <m/>
    <s v="GF"/>
    <s v="STA"/>
    <x v="2"/>
    <s v="Moved to FRA"/>
    <m/>
    <s v="Moved to FRA"/>
    <m/>
    <s v="Moved to FRA"/>
    <m/>
    <s v="Moved to FRA"/>
    <m/>
    <s v="Moved to FRA"/>
    <m/>
    <m/>
    <n v="250000000"/>
    <x v="28"/>
  </r>
  <r>
    <s v="10515"/>
    <n v="976"/>
    <s v="Refund Credit Risk Premium"/>
    <m/>
    <s v="GF"/>
    <s v="STA"/>
    <x v="2"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m/>
    <s v="Consolidated into CRISI/Federal-State partnership for intercity passenger rail"/>
    <n v="0"/>
    <n v="0"/>
    <n v="70000000"/>
    <x v="99"/>
  </r>
  <r>
    <m/>
    <m/>
    <m/>
    <m/>
    <m/>
    <m/>
    <x v="0"/>
    <m/>
    <m/>
    <m/>
    <m/>
    <m/>
    <m/>
    <m/>
    <m/>
    <m/>
    <m/>
    <m/>
    <m/>
    <x v="0"/>
  </r>
  <r>
    <m/>
    <m/>
    <s v="Discretionary Subject to Appropriations"/>
    <m/>
    <m/>
    <m/>
    <x v="0"/>
    <m/>
    <m/>
    <m/>
    <m/>
    <m/>
    <m/>
    <m/>
    <m/>
    <m/>
    <n v="0"/>
    <n v="64525820000"/>
    <n v="36025000000"/>
    <x v="0"/>
  </r>
  <r>
    <m/>
    <m/>
    <s v="Division J Advance Appropriations"/>
    <m/>
    <m/>
    <m/>
    <x v="0"/>
    <m/>
    <m/>
    <m/>
    <m/>
    <m/>
    <m/>
    <m/>
    <m/>
    <m/>
    <n v="0"/>
    <m/>
    <n v="66000000000"/>
    <x v="0"/>
  </r>
  <r>
    <m/>
    <m/>
    <s v="FRA Total"/>
    <m/>
    <m/>
    <m/>
    <x v="0"/>
    <m/>
    <m/>
    <m/>
    <m/>
    <m/>
    <m/>
    <m/>
    <m/>
    <m/>
    <m/>
    <n v="64525820000"/>
    <n v="102025000000"/>
    <x v="0"/>
  </r>
  <r>
    <m/>
    <m/>
    <m/>
    <m/>
    <m/>
    <m/>
    <x v="0"/>
    <m/>
    <m/>
    <m/>
    <m/>
    <m/>
    <m/>
    <m/>
    <m/>
    <m/>
    <m/>
    <m/>
    <m/>
    <x v="0"/>
  </r>
  <r>
    <m/>
    <m/>
    <s v="Pipeline and Hazardous Materials Safety Administration (PHMSA)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s v="10601(1)"/>
    <n v="977"/>
    <s v="Hazardous Materials Safety  (5128(a))"/>
    <m/>
    <s v="GF"/>
    <s v="STA"/>
    <x v="7"/>
    <n v="75000000"/>
    <m/>
    <n v="75500000"/>
    <m/>
    <n v="76000000"/>
    <m/>
    <n v="76500000"/>
    <m/>
    <n v="77000000"/>
    <n v="380000000"/>
    <n v="380000000"/>
    <n v="345000000"/>
    <x v="100"/>
  </r>
  <r>
    <s v="10601(4)"/>
    <n v="977"/>
    <m/>
    <s v="Community Safety Grants (set-aside) "/>
    <s v="GF"/>
    <s v="STA"/>
    <x v="7"/>
    <s v="Repealed"/>
    <m/>
    <s v="Repealed"/>
    <m/>
    <s v="Repealed"/>
    <m/>
    <s v="Repealed"/>
    <m/>
    <s v="Repealed"/>
    <m/>
    <n v="0"/>
    <n v="20000000"/>
    <x v="0"/>
  </r>
  <r>
    <s v="10601(2)"/>
    <n v="977"/>
    <s v="Emergency Preparedness Grants (5128(b))"/>
    <m/>
    <s v="SF"/>
    <s v="MA"/>
    <x v="7"/>
    <n v="46825000"/>
    <m/>
    <n v="46825000"/>
    <m/>
    <n v="46825000"/>
    <m/>
    <n v="46825000"/>
    <m/>
    <n v="46825000"/>
    <n v="234125000"/>
    <n v="234125000"/>
    <n v="234125000"/>
    <x v="101"/>
  </r>
  <r>
    <m/>
    <m/>
    <s v="Natural Gas Distribution Infrastructure Safety and Modernization Grants"/>
    <m/>
    <s v="GF"/>
    <s v="AA"/>
    <x v="7"/>
    <s v="Cut or separate title"/>
    <m/>
    <s v="Cut or separate title"/>
    <m/>
    <s v="Cut or separate title"/>
    <m/>
    <s v="Cut or separate title"/>
    <m/>
    <s v="Cut or separate title"/>
    <m/>
    <m/>
    <n v="1000000000"/>
    <x v="13"/>
  </r>
  <r>
    <m/>
    <m/>
    <m/>
    <m/>
    <m/>
    <m/>
    <x v="0"/>
    <m/>
    <m/>
    <m/>
    <m/>
    <m/>
    <m/>
    <m/>
    <m/>
    <m/>
    <m/>
    <m/>
    <m/>
    <x v="0"/>
  </r>
  <r>
    <m/>
    <m/>
    <s v="Mandatory Budget Authority"/>
    <m/>
    <m/>
    <m/>
    <x v="0"/>
    <m/>
    <m/>
    <m/>
    <m/>
    <m/>
    <m/>
    <m/>
    <m/>
    <m/>
    <m/>
    <n v="234125000"/>
    <n v="234125000"/>
    <x v="0"/>
  </r>
  <r>
    <m/>
    <m/>
    <s v="Discretionary, Subject to Appropriations"/>
    <m/>
    <m/>
    <m/>
    <x v="0"/>
    <m/>
    <m/>
    <m/>
    <m/>
    <m/>
    <m/>
    <m/>
    <m/>
    <m/>
    <m/>
    <n v="380000000"/>
    <n v="345000000"/>
    <x v="0"/>
  </r>
  <r>
    <m/>
    <m/>
    <s v="Division J Advance Appropriations"/>
    <m/>
    <m/>
    <m/>
    <x v="0"/>
    <m/>
    <m/>
    <m/>
    <m/>
    <m/>
    <m/>
    <m/>
    <m/>
    <m/>
    <m/>
    <n v="0"/>
    <n v="1000000000"/>
    <x v="0"/>
  </r>
  <r>
    <m/>
    <m/>
    <s v="PHMSA Total"/>
    <m/>
    <m/>
    <m/>
    <x v="0"/>
    <m/>
    <m/>
    <m/>
    <m/>
    <m/>
    <m/>
    <m/>
    <m/>
    <m/>
    <m/>
    <n v="614125000"/>
    <n v="1579125000"/>
    <x v="0"/>
  </r>
  <r>
    <m/>
    <m/>
    <m/>
    <m/>
    <m/>
    <m/>
    <x v="0"/>
    <m/>
    <m/>
    <m/>
    <m/>
    <m/>
    <m/>
    <m/>
    <m/>
    <m/>
    <m/>
    <m/>
    <m/>
    <x v="0"/>
  </r>
  <r>
    <m/>
    <m/>
    <s v="Federal Aviation Adminstration (FAA) and United States Maritime Administration (MARAD) excluded"/>
    <m/>
    <m/>
    <m/>
    <x v="0"/>
    <m/>
    <m/>
    <m/>
    <m/>
    <m/>
    <m/>
    <m/>
    <m/>
    <m/>
    <m/>
    <m/>
    <m/>
    <x v="0"/>
  </r>
  <r>
    <m/>
    <m/>
    <m/>
    <m/>
    <m/>
    <m/>
    <x v="0"/>
    <m/>
    <m/>
    <m/>
    <m/>
    <m/>
    <m/>
    <m/>
    <m/>
    <m/>
    <m/>
    <m/>
    <m/>
    <x v="0"/>
  </r>
  <r>
    <m/>
    <m/>
    <s v="Total Authorized Resources"/>
    <m/>
    <m/>
    <m/>
    <x v="0"/>
    <m/>
    <m/>
    <m/>
    <m/>
    <m/>
    <m/>
    <m/>
    <m/>
    <m/>
    <m/>
    <m/>
    <m/>
    <x v="0"/>
  </r>
  <r>
    <m/>
    <m/>
    <s v="Mandatory Contract Authority"/>
    <m/>
    <m/>
    <m/>
    <x v="0"/>
    <m/>
    <m/>
    <m/>
    <m/>
    <m/>
    <m/>
    <m/>
    <m/>
    <s v="Mandatory Contract Authority"/>
    <s v="Mandatory Contract Authority"/>
    <n v="474373000000"/>
    <n v="383558471147"/>
    <x v="0"/>
  </r>
  <r>
    <m/>
    <m/>
    <s v="Mandatory Budget Authority"/>
    <m/>
    <m/>
    <m/>
    <x v="0"/>
    <m/>
    <m/>
    <m/>
    <m/>
    <m/>
    <m/>
    <m/>
    <m/>
    <s v="Mandatory Budget Authority"/>
    <s v="Mandatory Budget Authority"/>
    <n v="234125000"/>
    <n v="334125000"/>
    <x v="0"/>
  </r>
  <r>
    <m/>
    <m/>
    <s v="Discretionary, Subject to Appropriations"/>
    <m/>
    <m/>
    <m/>
    <x v="0"/>
    <m/>
    <m/>
    <m/>
    <m/>
    <m/>
    <m/>
    <m/>
    <m/>
    <s v="Discretionary, Subject to Appropriations"/>
    <s v="Discretionary, Subject to Appropriations"/>
    <n v="108252920000"/>
    <n v="89243589751"/>
    <x v="0"/>
  </r>
  <r>
    <m/>
    <m/>
    <s v="Division J Advance Appropriations"/>
    <m/>
    <m/>
    <m/>
    <x v="0"/>
    <m/>
    <m/>
    <m/>
    <m/>
    <m/>
    <m/>
    <m/>
    <m/>
    <s v="Division J Advance Appropriations"/>
    <s v="Division J Advance Appropriations"/>
    <n v="0"/>
    <n v="156803000000"/>
    <x v="0"/>
  </r>
  <r>
    <m/>
    <m/>
    <m/>
    <m/>
    <m/>
    <m/>
    <x v="0"/>
    <m/>
    <m/>
    <m/>
    <m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08D9E9-F29F-4B3B-A1CE-2E8A1BF0A5C9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7">
  <location ref="A3:C11" firstHeaderRow="0" firstDataRow="1" firstDataCol="1"/>
  <pivotFields count="20"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5"/>
        <item x="6"/>
        <item x="3"/>
        <item x="4"/>
        <item x="2"/>
        <item x="7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</pivotFields>
  <rowFields count="1">
    <field x="6"/>
  </rowFields>
  <rowItems count="8">
    <i>
      <x/>
    </i>
    <i>
      <x v="3"/>
    </i>
    <i>
      <x v="2"/>
    </i>
    <i>
      <x v="5"/>
    </i>
    <i>
      <x v="4"/>
    </i>
    <i>
      <x v="1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FY 2027 to 2031 (summable)" fld="16" baseField="0" baseItem="0" numFmtId="166"/>
    <dataField name="Sum of IIJA Comparison (summable)" fld="19" baseField="6" baseItem="0"/>
  </dataFields>
  <formats count="1">
    <format dxfId="12">
      <pivotArea outline="0" collapsedLevelsAreSubtotals="1" fieldPosition="0"/>
    </format>
  </formats>
  <chartFormats count="16">
    <chartFormat chart="0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1"/>
          </reference>
          <reference field="6" count="1" selected="0">
            <x v="0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1"/>
          </reference>
          <reference field="6" count="1" selected="0">
            <x v="3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1"/>
          </reference>
          <reference field="6" count="1" selected="0">
            <x v="2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1"/>
          </reference>
          <reference field="6" count="1" selected="0">
            <x v="5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1"/>
          </reference>
          <reference field="6" count="1" selected="0">
            <x v="4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1"/>
          </reference>
          <reference field="6" count="1" selected="0">
            <x v="1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1"/>
          </reference>
          <reference field="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64CAA-282A-41E6-8620-FA4C85451C56}" name="PivotTable3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>
  <location ref="O4:Q12" firstHeaderRow="0" firstDataRow="1" firstDataCol="1" rowPageCount="1" colPageCount="1"/>
  <pivotFields count="20"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4"/>
        <item h="1" x="2"/>
        <item x="0"/>
        <item x="3"/>
        <item t="default"/>
      </items>
    </pivotField>
    <pivotField axis="axisRow" showAll="0" sortType="descending">
      <items count="9">
        <item x="1"/>
        <item x="5"/>
        <item x="6"/>
        <item x="3"/>
        <item x="4"/>
        <item x="2"/>
        <item x="7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</pivotFields>
  <rowFields count="1">
    <field x="6"/>
  </rowFields>
  <rowItems count="8">
    <i>
      <x/>
    </i>
    <i>
      <x v="3"/>
    </i>
    <i>
      <x v="4"/>
    </i>
    <i>
      <x v="1"/>
    </i>
    <i>
      <x v="6"/>
    </i>
    <i>
      <x v="5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Sum of Total FY 2027 to 2031 (summable)" fld="16" baseField="0" baseItem="0"/>
    <dataField name="Sum of IIJA Comparison (summable)" fld="19" baseField="0" baseItem="0"/>
  </dataFields>
  <formats count="1">
    <format dxfId="13">
      <pivotArea outline="0" collapsedLevelsAreSubtotals="1" fieldPosition="0"/>
    </format>
  </formats>
  <chartFormats count="16">
    <chartFormat chart="3" format="1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1"/>
          </reference>
          <reference field="6" count="1" selected="0">
            <x v="0"/>
          </reference>
        </references>
      </pivotArea>
    </chartFormat>
    <chartFormat chart="3" format="28">
      <pivotArea type="data" outline="0" fieldPosition="0">
        <references count="2">
          <reference field="4294967294" count="1" selected="0">
            <x v="1"/>
          </reference>
          <reference field="6" count="1" selected="0">
            <x v="3"/>
          </reference>
        </references>
      </pivotArea>
    </chartFormat>
    <chartFormat chart="3" format="29">
      <pivotArea type="data" outline="0" fieldPosition="0">
        <references count="2">
          <reference field="4294967294" count="1" selected="0">
            <x v="1"/>
          </reference>
          <reference field="6" count="1" selected="0">
            <x v="4"/>
          </reference>
        </references>
      </pivotArea>
    </chartFormat>
    <chartFormat chart="3" format="30">
      <pivotArea type="data" outline="0" fieldPosition="0">
        <references count="2">
          <reference field="4294967294" count="1" selected="0">
            <x v="1"/>
          </reference>
          <reference field="6" count="1" selected="0">
            <x v="1"/>
          </reference>
        </references>
      </pivotArea>
    </chartFormat>
    <chartFormat chart="3" format="31">
      <pivotArea type="data" outline="0" fieldPosition="0">
        <references count="2">
          <reference field="4294967294" count="1" selected="0">
            <x v="1"/>
          </reference>
          <reference field="6" count="1" selected="0">
            <x v="6"/>
          </reference>
        </references>
      </pivotArea>
    </chartFormat>
    <chartFormat chart="3" format="32">
      <pivotArea type="data" outline="0" fieldPosition="0">
        <references count="2">
          <reference field="4294967294" count="1" selected="0">
            <x v="1"/>
          </reference>
          <reference field="6" count="1" selected="0">
            <x v="5"/>
          </reference>
        </references>
      </pivotArea>
    </chartFormat>
    <chartFormat chart="3" format="33">
      <pivotArea type="data" outline="0" fieldPosition="0">
        <references count="2">
          <reference field="4294967294" count="1" selected="0">
            <x v="1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UCS cya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EEF"/>
      </a:accent1>
      <a:accent2>
        <a:srgbClr val="3044B5"/>
      </a:accent2>
      <a:accent3>
        <a:srgbClr val="007AA5"/>
      </a:accent3>
      <a:accent4>
        <a:srgbClr val="00AEEF"/>
      </a:accent4>
      <a:accent5>
        <a:srgbClr val="6EC829"/>
      </a:accent5>
      <a:accent6>
        <a:srgbClr val="FF522B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AE07-8E8D-422D-A876-7522CE6EDF2D}">
  <sheetPr>
    <tabColor rgb="FF00B0F0"/>
  </sheetPr>
  <dimension ref="A1:X273"/>
  <sheetViews>
    <sheetView tabSelected="1" zoomScale="85" zoomScaleNormal="85" zoomScaleSheetLayoutView="70" workbookViewId="0">
      <pane ySplit="3" topLeftCell="A4" activePane="bottomLeft" state="frozen"/>
      <selection pane="bottomLeft"/>
    </sheetView>
  </sheetViews>
  <sheetFormatPr defaultColWidth="9" defaultRowHeight="13" x14ac:dyDescent="0.3"/>
  <cols>
    <col min="1" max="1" width="2.81640625" style="1" customWidth="1"/>
    <col min="2" max="2" width="13.453125" style="203" bestFit="1" customWidth="1"/>
    <col min="3" max="3" width="7.453125" style="202" customWidth="1"/>
    <col min="4" max="4" width="4.08984375" style="3" customWidth="1"/>
    <col min="5" max="5" width="69" style="3" customWidth="1"/>
    <col min="6" max="6" width="10.453125" style="4" customWidth="1"/>
    <col min="7" max="7" width="8.36328125" style="4" bestFit="1" customWidth="1"/>
    <col min="8" max="8" width="9.1796875" style="4" bestFit="1" customWidth="1"/>
    <col min="9" max="9" width="18" style="142" customWidth="1"/>
    <col min="10" max="10" width="1.90625" style="142" customWidth="1"/>
    <col min="11" max="11" width="20.1796875" style="142" customWidth="1"/>
    <col min="12" max="12" width="1.1796875" style="142" customWidth="1"/>
    <col min="13" max="13" width="18.81640625" style="142" customWidth="1"/>
    <col min="14" max="14" width="1.1796875" style="142" customWidth="1"/>
    <col min="15" max="15" width="20.1796875" style="142" customWidth="1"/>
    <col min="16" max="16" width="1.54296875" style="142" customWidth="1"/>
    <col min="17" max="17" width="18.81640625" style="142" customWidth="1"/>
    <col min="18" max="18" width="19.453125" style="154" hidden="1" customWidth="1"/>
    <col min="19" max="19" width="16.1796875" style="180" customWidth="1"/>
    <col min="20" max="20" width="19.453125" style="180" bestFit="1" customWidth="1"/>
    <col min="21" max="21" width="19.453125" style="153" hidden="1" customWidth="1"/>
    <col min="22" max="22" width="9.81640625" style="246" bestFit="1" customWidth="1"/>
    <col min="23" max="23" width="22.453125" style="1" customWidth="1"/>
    <col min="24" max="24" width="15.54296875" style="142" hidden="1" customWidth="1"/>
    <col min="25" max="25" width="15.81640625" style="1" bestFit="1" customWidth="1"/>
    <col min="26" max="16384" width="9" style="1"/>
  </cols>
  <sheetData>
    <row r="1" spans="1:24" ht="21.65" customHeight="1" x14ac:dyDescent="0.4">
      <c r="A1" s="237" t="s">
        <v>533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12"/>
      <c r="T1" s="153"/>
    </row>
    <row r="2" spans="1:24" ht="12.5" x14ac:dyDescent="0.25">
      <c r="A2" s="2" t="s">
        <v>541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12"/>
      <c r="T2" s="153"/>
    </row>
    <row r="3" spans="1:24" ht="41.9" customHeight="1" x14ac:dyDescent="0.3">
      <c r="A3" s="5"/>
      <c r="B3" s="137" t="s">
        <v>333</v>
      </c>
      <c r="C3" s="5" t="s">
        <v>332</v>
      </c>
      <c r="D3" s="5"/>
      <c r="E3" s="5"/>
      <c r="F3" s="7" t="s">
        <v>3</v>
      </c>
      <c r="G3" s="7" t="s">
        <v>4</v>
      </c>
      <c r="H3" s="8" t="s">
        <v>5</v>
      </c>
      <c r="I3" s="213" t="s">
        <v>6</v>
      </c>
      <c r="J3" s="138"/>
      <c r="K3" s="213" t="s">
        <v>7</v>
      </c>
      <c r="L3" s="138"/>
      <c r="M3" s="213" t="s">
        <v>8</v>
      </c>
      <c r="N3" s="138"/>
      <c r="O3" s="213" t="s">
        <v>9</v>
      </c>
      <c r="P3" s="138"/>
      <c r="Q3" s="213" t="s">
        <v>10</v>
      </c>
      <c r="R3" s="214" t="s">
        <v>347</v>
      </c>
      <c r="S3" s="214" t="s">
        <v>346</v>
      </c>
      <c r="T3" s="181" t="s">
        <v>11</v>
      </c>
      <c r="U3" s="176" t="s">
        <v>454</v>
      </c>
      <c r="V3" s="176" t="s">
        <v>497</v>
      </c>
      <c r="W3" s="34" t="s">
        <v>0</v>
      </c>
      <c r="X3" s="142" t="s">
        <v>518</v>
      </c>
    </row>
    <row r="4" spans="1:24" ht="13.5" customHeight="1" x14ac:dyDescent="0.3">
      <c r="B4" s="137"/>
      <c r="C4" s="20"/>
      <c r="D4" s="235" t="s">
        <v>331</v>
      </c>
      <c r="E4" s="236"/>
      <c r="F4" s="17"/>
      <c r="G4" s="17"/>
      <c r="H4" s="17"/>
      <c r="I4" s="153"/>
      <c r="J4" s="153"/>
      <c r="K4" s="153"/>
      <c r="L4" s="153"/>
      <c r="M4" s="153"/>
      <c r="N4" s="153"/>
      <c r="O4" s="153"/>
      <c r="P4" s="153"/>
      <c r="Q4" s="153"/>
      <c r="S4" s="195"/>
    </row>
    <row r="5" spans="1:24" ht="13.4" customHeight="1" x14ac:dyDescent="0.3">
      <c r="B5" s="137"/>
      <c r="C5" s="2"/>
      <c r="D5" s="20" t="s">
        <v>13</v>
      </c>
      <c r="F5" s="17"/>
      <c r="G5" s="17"/>
      <c r="H5" s="17"/>
      <c r="I5" s="153"/>
      <c r="J5" s="153"/>
      <c r="K5" s="153"/>
      <c r="L5" s="153"/>
      <c r="M5" s="153"/>
      <c r="N5" s="153"/>
      <c r="O5" s="153"/>
      <c r="P5" s="153"/>
      <c r="Q5" s="153"/>
      <c r="S5" s="195"/>
    </row>
    <row r="6" spans="1:24" ht="13.5" customHeight="1" x14ac:dyDescent="0.25">
      <c r="B6" s="137"/>
      <c r="C6" s="2"/>
      <c r="S6" s="195"/>
    </row>
    <row r="7" spans="1:24" ht="13.5" customHeight="1" x14ac:dyDescent="0.3">
      <c r="B7" s="137" t="s">
        <v>334</v>
      </c>
      <c r="C7" s="2">
        <v>14</v>
      </c>
      <c r="D7" s="22" t="s">
        <v>17</v>
      </c>
      <c r="E7" s="22"/>
      <c r="F7" s="34" t="s">
        <v>14</v>
      </c>
      <c r="G7" s="34" t="s">
        <v>15</v>
      </c>
      <c r="H7" s="34" t="s">
        <v>16</v>
      </c>
      <c r="I7" s="204">
        <v>56934650000</v>
      </c>
      <c r="J7" s="138"/>
      <c r="K7" s="204">
        <v>57532010000</v>
      </c>
      <c r="L7" s="138"/>
      <c r="M7" s="204">
        <v>58690676200</v>
      </c>
      <c r="N7" s="138"/>
      <c r="O7" s="204">
        <v>59785644724</v>
      </c>
      <c r="P7" s="138"/>
      <c r="Q7" s="204">
        <v>60943911618</v>
      </c>
      <c r="S7" s="197">
        <f>SUM(I7:Q7)</f>
        <v>293886892542</v>
      </c>
      <c r="T7" s="182">
        <v>273150000000</v>
      </c>
      <c r="U7" s="177"/>
      <c r="V7" s="245">
        <f>S7/T7 - 1</f>
        <v>7.5917600373421212E-2</v>
      </c>
    </row>
    <row r="8" spans="1:24" ht="13.5" customHeight="1" x14ac:dyDescent="0.25">
      <c r="B8" s="137" t="s">
        <v>489</v>
      </c>
      <c r="C8" s="2">
        <v>43</v>
      </c>
      <c r="D8" s="24" t="s">
        <v>342</v>
      </c>
      <c r="F8" s="4" t="s">
        <v>14</v>
      </c>
      <c r="G8" s="4" t="s">
        <v>15</v>
      </c>
      <c r="H8" s="4" t="s">
        <v>16</v>
      </c>
      <c r="I8" s="139">
        <v>32224283000</v>
      </c>
      <c r="J8" s="139"/>
      <c r="K8" s="139">
        <v>32532646200</v>
      </c>
      <c r="L8" s="139"/>
      <c r="M8" s="139">
        <v>33151819244</v>
      </c>
      <c r="N8" s="139"/>
      <c r="O8" s="139">
        <v>33750099728.880001</v>
      </c>
      <c r="P8" s="139"/>
      <c r="Q8" s="139">
        <v>34387625203.159996</v>
      </c>
      <c r="R8" s="154">
        <f t="shared" ref="R8:R84" si="0">SUM(I8:Q8)</f>
        <v>166046473376.04001</v>
      </c>
      <c r="S8" s="195">
        <f t="shared" ref="S8:S87" si="1">SUM(I8:Q8)</f>
        <v>166046473376.04001</v>
      </c>
      <c r="T8" s="183">
        <v>148000000000</v>
      </c>
      <c r="U8" s="177">
        <f t="shared" ref="U8:U75" si="2">T8</f>
        <v>148000000000</v>
      </c>
      <c r="V8" s="245">
        <f t="shared" ref="V8:V72" si="3">S8/T8 - 1</f>
        <v>0.12193563091918924</v>
      </c>
    </row>
    <row r="9" spans="1:24" ht="13.5" customHeight="1" x14ac:dyDescent="0.25">
      <c r="B9" s="137" t="s">
        <v>490</v>
      </c>
      <c r="C9" s="2">
        <v>43</v>
      </c>
      <c r="D9" s="24" t="s">
        <v>343</v>
      </c>
      <c r="F9" s="4" t="s">
        <v>14</v>
      </c>
      <c r="G9" s="4" t="s">
        <v>15</v>
      </c>
      <c r="H9" s="4" t="s">
        <v>16</v>
      </c>
      <c r="I9" s="139">
        <v>16112141500</v>
      </c>
      <c r="J9" s="139"/>
      <c r="K9" s="139">
        <v>16266323100</v>
      </c>
      <c r="L9" s="139"/>
      <c r="M9" s="139">
        <v>16575909622</v>
      </c>
      <c r="N9" s="139"/>
      <c r="O9" s="139">
        <v>16875049864.440001</v>
      </c>
      <c r="P9" s="139"/>
      <c r="Q9" s="139">
        <v>17193812601.579998</v>
      </c>
      <c r="R9" s="154">
        <f t="shared" si="0"/>
        <v>83023236688.020004</v>
      </c>
      <c r="S9" s="195">
        <f t="shared" si="1"/>
        <v>83023236688.020004</v>
      </c>
      <c r="T9" s="183">
        <v>72000000008</v>
      </c>
      <c r="U9" s="177">
        <f t="shared" si="2"/>
        <v>72000000008</v>
      </c>
      <c r="V9" s="245">
        <f t="shared" si="3"/>
        <v>0.15310050942771114</v>
      </c>
    </row>
    <row r="10" spans="1:24" s="41" customFormat="1" ht="13.5" customHeight="1" x14ac:dyDescent="0.3">
      <c r="B10" s="146"/>
      <c r="C10" s="72"/>
      <c r="D10" s="163"/>
      <c r="E10" s="27" t="s">
        <v>20</v>
      </c>
      <c r="F10" s="70" t="s">
        <v>14</v>
      </c>
      <c r="G10" s="70" t="s">
        <v>15</v>
      </c>
      <c r="H10" s="70" t="s">
        <v>16</v>
      </c>
      <c r="I10" s="140">
        <f>0.1*I9</f>
        <v>1611214150</v>
      </c>
      <c r="J10" s="140"/>
      <c r="K10" s="140">
        <f>0.1*K9</f>
        <v>1626632310</v>
      </c>
      <c r="L10" s="140"/>
      <c r="M10" s="140">
        <f>0.1*M9</f>
        <v>1657590962.2</v>
      </c>
      <c r="N10" s="140"/>
      <c r="O10" s="140">
        <f>0.1*O9</f>
        <v>1687504986.4440002</v>
      </c>
      <c r="P10" s="140"/>
      <c r="Q10" s="140">
        <f>0.1*Q9</f>
        <v>1719381260.158</v>
      </c>
      <c r="R10" s="160"/>
      <c r="S10" s="238">
        <f t="shared" si="1"/>
        <v>8302323668.802</v>
      </c>
      <c r="T10" s="184">
        <v>7200000001</v>
      </c>
      <c r="U10" s="178"/>
      <c r="V10" s="248">
        <f t="shared" si="3"/>
        <v>0.15310050939568054</v>
      </c>
      <c r="W10" s="41" t="s">
        <v>495</v>
      </c>
      <c r="X10" s="158"/>
    </row>
    <row r="11" spans="1:24" ht="13.5" customHeight="1" x14ac:dyDescent="0.25">
      <c r="B11" s="137" t="s">
        <v>491</v>
      </c>
      <c r="C11" s="2">
        <v>43</v>
      </c>
      <c r="D11" s="24" t="s">
        <v>344</v>
      </c>
      <c r="F11" s="4" t="s">
        <v>14</v>
      </c>
      <c r="G11" s="4" t="s">
        <v>15</v>
      </c>
      <c r="H11" s="4" t="s">
        <v>16</v>
      </c>
      <c r="I11" s="139">
        <v>3638225500.0000005</v>
      </c>
      <c r="J11" s="139"/>
      <c r="K11" s="139">
        <v>3673040700.0000005</v>
      </c>
      <c r="L11" s="139"/>
      <c r="M11" s="139">
        <v>3742947334.0000005</v>
      </c>
      <c r="N11" s="139"/>
      <c r="O11" s="139">
        <v>3810495130.6800003</v>
      </c>
      <c r="P11" s="139"/>
      <c r="Q11" s="139">
        <v>3882473813.2600002</v>
      </c>
      <c r="R11" s="154">
        <f t="shared" si="0"/>
        <v>18747182477.940002</v>
      </c>
      <c r="S11" s="195">
        <f t="shared" si="1"/>
        <v>18747182477.940002</v>
      </c>
      <c r="T11" s="183">
        <v>15557499996</v>
      </c>
      <c r="U11" s="177">
        <f t="shared" si="2"/>
        <v>15557499996</v>
      </c>
      <c r="V11" s="245">
        <f t="shared" si="3"/>
        <v>0.20502538857529196</v>
      </c>
    </row>
    <row r="12" spans="1:24" s="41" customFormat="1" ht="13.5" customHeight="1" x14ac:dyDescent="0.3">
      <c r="B12" s="146" t="s">
        <v>540</v>
      </c>
      <c r="C12" s="72">
        <v>84</v>
      </c>
      <c r="D12" s="163"/>
      <c r="E12" s="27" t="s">
        <v>22</v>
      </c>
      <c r="F12" s="70" t="s">
        <v>14</v>
      </c>
      <c r="G12" s="70" t="s">
        <v>15</v>
      </c>
      <c r="H12" s="70" t="s">
        <v>16</v>
      </c>
      <c r="I12" s="140">
        <v>250000000</v>
      </c>
      <c r="J12" s="140"/>
      <c r="K12" s="140">
        <v>250000000</v>
      </c>
      <c r="L12" s="140"/>
      <c r="M12" s="140">
        <v>250000000</v>
      </c>
      <c r="N12" s="140"/>
      <c r="O12" s="140">
        <v>250000000</v>
      </c>
      <c r="P12" s="140"/>
      <c r="Q12" s="140">
        <v>250000000</v>
      </c>
      <c r="R12" s="160"/>
      <c r="S12" s="238">
        <f t="shared" si="1"/>
        <v>1250000000</v>
      </c>
      <c r="T12" s="185">
        <v>1225000000</v>
      </c>
      <c r="U12" s="178"/>
      <c r="V12" s="248">
        <f t="shared" si="3"/>
        <v>2.0408163265306145E-2</v>
      </c>
      <c r="X12" s="158"/>
    </row>
    <row r="13" spans="1:24" s="42" customFormat="1" ht="13.5" customHeight="1" x14ac:dyDescent="0.3">
      <c r="B13" s="146" t="s">
        <v>378</v>
      </c>
      <c r="C13" s="164"/>
      <c r="D13" s="163"/>
      <c r="E13" s="42" t="s">
        <v>23</v>
      </c>
      <c r="F13" s="70" t="s">
        <v>14</v>
      </c>
      <c r="G13" s="70" t="s">
        <v>15</v>
      </c>
      <c r="H13" s="70" t="s">
        <v>16</v>
      </c>
      <c r="I13" s="162">
        <v>3500000</v>
      </c>
      <c r="J13" s="162"/>
      <c r="K13" s="162">
        <v>3500000</v>
      </c>
      <c r="L13" s="162"/>
      <c r="M13" s="162">
        <v>3500000</v>
      </c>
      <c r="N13" s="162"/>
      <c r="O13" s="162">
        <v>3500000</v>
      </c>
      <c r="P13" s="162"/>
      <c r="Q13" s="162">
        <v>3500000</v>
      </c>
      <c r="R13" s="160"/>
      <c r="S13" s="238">
        <f t="shared" si="1"/>
        <v>17500000</v>
      </c>
      <c r="T13" s="186">
        <v>17500000</v>
      </c>
      <c r="U13" s="178"/>
      <c r="V13" s="248">
        <f t="shared" si="3"/>
        <v>0</v>
      </c>
      <c r="X13" s="253"/>
    </row>
    <row r="14" spans="1:24" ht="13.5" customHeight="1" x14ac:dyDescent="0.25">
      <c r="B14" s="137" t="s">
        <v>492</v>
      </c>
      <c r="C14" s="2">
        <v>44</v>
      </c>
      <c r="D14" s="24" t="s">
        <v>24</v>
      </c>
      <c r="F14" s="4" t="s">
        <v>14</v>
      </c>
      <c r="G14" s="4" t="s">
        <v>15</v>
      </c>
      <c r="H14" s="4" t="s">
        <v>16</v>
      </c>
      <c r="I14" s="159">
        <v>2890000000</v>
      </c>
      <c r="J14" s="139"/>
      <c r="K14" s="159">
        <v>2920000000</v>
      </c>
      <c r="L14" s="139"/>
      <c r="M14" s="159">
        <v>3010000000</v>
      </c>
      <c r="N14" s="139"/>
      <c r="O14" s="159">
        <v>3070000000</v>
      </c>
      <c r="P14" s="139"/>
      <c r="Q14" s="159">
        <v>3130000000</v>
      </c>
      <c r="R14" s="154">
        <f t="shared" si="0"/>
        <v>15020000000</v>
      </c>
      <c r="S14" s="195">
        <f t="shared" si="1"/>
        <v>15020000000</v>
      </c>
      <c r="T14" s="183">
        <v>13200000000</v>
      </c>
      <c r="U14" s="177">
        <f t="shared" si="2"/>
        <v>13200000000</v>
      </c>
      <c r="V14" s="245">
        <f t="shared" si="3"/>
        <v>0.13787878787878793</v>
      </c>
    </row>
    <row r="15" spans="1:24" ht="13.5" customHeight="1" x14ac:dyDescent="0.25">
      <c r="B15" s="137" t="s">
        <v>493</v>
      </c>
      <c r="C15" s="2">
        <v>44</v>
      </c>
      <c r="D15" s="24" t="s">
        <v>26</v>
      </c>
      <c r="F15" s="4" t="s">
        <v>14</v>
      </c>
      <c r="G15" s="4" t="s">
        <v>15</v>
      </c>
      <c r="H15" s="4" t="s">
        <v>16</v>
      </c>
      <c r="I15" s="159">
        <v>1550000000</v>
      </c>
      <c r="J15" s="139"/>
      <c r="K15" s="159">
        <v>1600000000</v>
      </c>
      <c r="L15" s="139"/>
      <c r="M15" s="159">
        <v>1650000000</v>
      </c>
      <c r="N15" s="139"/>
      <c r="O15" s="159">
        <v>1700000000</v>
      </c>
      <c r="P15" s="139"/>
      <c r="Q15" s="159">
        <v>1750000000</v>
      </c>
      <c r="R15" s="154">
        <f>SUM(I15:Q15)</f>
        <v>8250000000</v>
      </c>
      <c r="S15" s="195">
        <f>SUM(I15:Q15)</f>
        <v>8250000000</v>
      </c>
      <c r="T15" s="183">
        <v>7150000000</v>
      </c>
      <c r="U15" s="177">
        <f t="shared" si="2"/>
        <v>7150000000</v>
      </c>
      <c r="V15" s="245">
        <f t="shared" si="3"/>
        <v>0.15384615384615374</v>
      </c>
    </row>
    <row r="16" spans="1:24" ht="13.5" customHeight="1" x14ac:dyDescent="0.25">
      <c r="B16" s="137" t="s">
        <v>494</v>
      </c>
      <c r="C16" s="2">
        <v>45</v>
      </c>
      <c r="D16" s="24" t="s">
        <v>25</v>
      </c>
      <c r="F16" s="4" t="s">
        <v>14</v>
      </c>
      <c r="G16" s="4" t="s">
        <v>15</v>
      </c>
      <c r="H16" s="4" t="s">
        <v>16</v>
      </c>
      <c r="I16" s="159">
        <v>520000000</v>
      </c>
      <c r="J16" s="139"/>
      <c r="K16" s="159">
        <v>540000000</v>
      </c>
      <c r="L16" s="139"/>
      <c r="M16" s="159">
        <v>560000000</v>
      </c>
      <c r="N16" s="139"/>
      <c r="O16" s="159">
        <v>580000000</v>
      </c>
      <c r="P16" s="139"/>
      <c r="Q16" s="159">
        <v>600000000</v>
      </c>
      <c r="R16" s="154">
        <f t="shared" si="0"/>
        <v>2800000000</v>
      </c>
      <c r="S16" s="195">
        <f t="shared" si="1"/>
        <v>2800000000</v>
      </c>
      <c r="T16" s="183">
        <v>2280000000</v>
      </c>
      <c r="U16" s="177">
        <f t="shared" si="2"/>
        <v>2280000000</v>
      </c>
      <c r="V16" s="245">
        <f t="shared" si="3"/>
        <v>0.22807017543859653</v>
      </c>
    </row>
    <row r="17" spans="1:24" ht="13.5" customHeight="1" x14ac:dyDescent="0.25">
      <c r="B17" s="137">
        <v>1125</v>
      </c>
      <c r="C17" s="2">
        <v>153</v>
      </c>
      <c r="D17" s="24" t="s">
        <v>27</v>
      </c>
      <c r="F17" s="4" t="s">
        <v>14</v>
      </c>
      <c r="G17" s="4" t="s">
        <v>15</v>
      </c>
      <c r="H17" s="4" t="s">
        <v>16</v>
      </c>
      <c r="I17" s="139" t="s">
        <v>357</v>
      </c>
      <c r="J17" s="139"/>
      <c r="K17" s="139" t="s">
        <v>357</v>
      </c>
      <c r="L17" s="139"/>
      <c r="M17" s="139" t="s">
        <v>357</v>
      </c>
      <c r="N17" s="139"/>
      <c r="O17" s="139" t="s">
        <v>357</v>
      </c>
      <c r="P17" s="139"/>
      <c r="Q17" s="139" t="s">
        <v>357</v>
      </c>
      <c r="R17" s="154">
        <f t="shared" si="0"/>
        <v>0</v>
      </c>
      <c r="S17" s="195">
        <f t="shared" si="1"/>
        <v>0</v>
      </c>
      <c r="T17" s="183">
        <v>6419999998</v>
      </c>
      <c r="U17" s="177">
        <f t="shared" si="2"/>
        <v>6419999998</v>
      </c>
      <c r="V17" s="245">
        <f t="shared" si="3"/>
        <v>-1</v>
      </c>
      <c r="W17" s="36"/>
    </row>
    <row r="18" spans="1:24" ht="13.5" customHeight="1" x14ac:dyDescent="0.25">
      <c r="B18" s="137"/>
      <c r="C18" s="2"/>
      <c r="D18" s="24" t="s">
        <v>29</v>
      </c>
      <c r="F18" s="4" t="s">
        <v>14</v>
      </c>
      <c r="G18" s="4" t="s">
        <v>15</v>
      </c>
      <c r="H18" s="4" t="s">
        <v>16</v>
      </c>
      <c r="I18" s="139" t="s">
        <v>330</v>
      </c>
      <c r="J18" s="139"/>
      <c r="K18" s="139" t="s">
        <v>330</v>
      </c>
      <c r="L18" s="139"/>
      <c r="M18" s="139" t="s">
        <v>330</v>
      </c>
      <c r="N18" s="139"/>
      <c r="O18" s="139" t="s">
        <v>330</v>
      </c>
      <c r="P18" s="139"/>
      <c r="Q18" s="139" t="s">
        <v>330</v>
      </c>
      <c r="R18" s="154">
        <f t="shared" si="0"/>
        <v>0</v>
      </c>
      <c r="S18" s="195">
        <f t="shared" si="1"/>
        <v>0</v>
      </c>
      <c r="T18" s="183">
        <v>7299999998</v>
      </c>
      <c r="U18" s="177">
        <f t="shared" si="2"/>
        <v>7299999998</v>
      </c>
      <c r="V18" s="245">
        <f t="shared" si="3"/>
        <v>-1</v>
      </c>
      <c r="W18" s="1" t="s">
        <v>500</v>
      </c>
    </row>
    <row r="19" spans="1:24" ht="13.5" customHeight="1" x14ac:dyDescent="0.25">
      <c r="B19" s="137" t="s">
        <v>352</v>
      </c>
      <c r="C19" s="2">
        <v>19</v>
      </c>
      <c r="D19" s="3" t="s">
        <v>351</v>
      </c>
      <c r="F19" s="4" t="s">
        <v>14</v>
      </c>
      <c r="G19" s="4" t="s">
        <v>15</v>
      </c>
      <c r="H19" s="4" t="s">
        <v>16</v>
      </c>
      <c r="I19" s="159">
        <v>500000000</v>
      </c>
      <c r="K19" s="159">
        <v>500000000</v>
      </c>
      <c r="M19" s="159">
        <v>500000000</v>
      </c>
      <c r="O19" s="159">
        <v>500000000</v>
      </c>
      <c r="Q19" s="159">
        <v>500000000</v>
      </c>
      <c r="R19" s="154">
        <f>SUM(I19:Q19)</f>
        <v>2500000000</v>
      </c>
      <c r="S19" s="195">
        <f t="shared" si="1"/>
        <v>2500000000</v>
      </c>
      <c r="T19" s="180">
        <v>1400000000</v>
      </c>
      <c r="U19" s="177">
        <f t="shared" si="2"/>
        <v>1400000000</v>
      </c>
      <c r="V19" s="245">
        <f t="shared" si="3"/>
        <v>0.78571428571428581</v>
      </c>
    </row>
    <row r="20" spans="1:24" ht="13.5" customHeight="1" x14ac:dyDescent="0.25">
      <c r="B20" s="137" t="s">
        <v>335</v>
      </c>
      <c r="C20" s="2">
        <v>15</v>
      </c>
      <c r="D20" s="2" t="s">
        <v>341</v>
      </c>
      <c r="F20" s="4" t="s">
        <v>14</v>
      </c>
      <c r="G20" s="4" t="s">
        <v>15</v>
      </c>
      <c r="H20" s="4" t="s">
        <v>16</v>
      </c>
      <c r="I20" s="142">
        <v>250000000</v>
      </c>
      <c r="K20" s="142">
        <v>250000000</v>
      </c>
      <c r="M20" s="142">
        <v>250000000</v>
      </c>
      <c r="O20" s="142">
        <v>250000000</v>
      </c>
      <c r="Q20" s="142">
        <v>250000000</v>
      </c>
      <c r="R20" s="154">
        <f t="shared" si="0"/>
        <v>1250000000</v>
      </c>
      <c r="S20" s="195">
        <f t="shared" si="1"/>
        <v>1250000000</v>
      </c>
      <c r="T20" s="180">
        <v>1250000000</v>
      </c>
      <c r="U20" s="177">
        <f t="shared" si="2"/>
        <v>1250000000</v>
      </c>
      <c r="V20" s="245">
        <f t="shared" si="3"/>
        <v>0</v>
      </c>
    </row>
    <row r="21" spans="1:24" ht="13.5" customHeight="1" x14ac:dyDescent="0.25">
      <c r="B21" s="137" t="s">
        <v>336</v>
      </c>
      <c r="C21" s="2">
        <v>15</v>
      </c>
      <c r="D21" s="3" t="s">
        <v>41</v>
      </c>
      <c r="F21" s="4" t="s">
        <v>14</v>
      </c>
      <c r="G21" s="4" t="s">
        <v>15</v>
      </c>
      <c r="H21" s="4" t="s">
        <v>16</v>
      </c>
      <c r="I21" s="159">
        <v>9200000000</v>
      </c>
      <c r="J21" s="139"/>
      <c r="K21" s="159">
        <v>9200000000</v>
      </c>
      <c r="L21" s="139"/>
      <c r="M21" s="159">
        <v>9200000000</v>
      </c>
      <c r="N21" s="139"/>
      <c r="O21" s="159">
        <v>9200000000</v>
      </c>
      <c r="P21" s="139"/>
      <c r="Q21" s="159">
        <v>9200000000</v>
      </c>
      <c r="R21" s="154">
        <f>SUM(I21:Q21)</f>
        <v>46000000000</v>
      </c>
      <c r="S21" s="195">
        <f>SUM(I21:Q21)</f>
        <v>46000000000</v>
      </c>
      <c r="T21" s="183">
        <v>3265000000</v>
      </c>
      <c r="U21" s="177">
        <f t="shared" si="2"/>
        <v>3265000000</v>
      </c>
      <c r="V21" s="245">
        <f t="shared" si="3"/>
        <v>13.088820826952526</v>
      </c>
      <c r="W21" s="1" t="s">
        <v>501</v>
      </c>
    </row>
    <row r="22" spans="1:24" s="41" customFormat="1" ht="13.5" customHeight="1" x14ac:dyDescent="0.3">
      <c r="B22" s="146" t="s">
        <v>440</v>
      </c>
      <c r="C22" s="72">
        <v>65</v>
      </c>
      <c r="D22" s="27"/>
      <c r="E22" s="27" t="s">
        <v>110</v>
      </c>
      <c r="F22" s="70" t="s">
        <v>14</v>
      </c>
      <c r="G22" s="70" t="s">
        <v>15</v>
      </c>
      <c r="H22" s="70" t="s">
        <v>16</v>
      </c>
      <c r="I22" s="158">
        <v>200000000</v>
      </c>
      <c r="J22" s="158"/>
      <c r="K22" s="158">
        <v>200000000</v>
      </c>
      <c r="L22" s="158"/>
      <c r="M22" s="158">
        <v>200000000</v>
      </c>
      <c r="N22" s="158"/>
      <c r="O22" s="158">
        <v>200000000</v>
      </c>
      <c r="P22" s="158"/>
      <c r="Q22" s="158">
        <v>200000000</v>
      </c>
      <c r="R22" s="160"/>
      <c r="S22" s="238">
        <f>SUM(I22:Q22)</f>
        <v>1000000000</v>
      </c>
      <c r="T22" s="184"/>
      <c r="U22" s="178"/>
      <c r="V22" s="248" t="s">
        <v>499</v>
      </c>
      <c r="X22" s="158"/>
    </row>
    <row r="23" spans="1:24" s="41" customFormat="1" ht="13.5" customHeight="1" x14ac:dyDescent="0.3">
      <c r="B23" s="146" t="s">
        <v>440</v>
      </c>
      <c r="C23" s="72">
        <v>65</v>
      </c>
      <c r="D23" s="27"/>
      <c r="E23" s="27" t="s">
        <v>110</v>
      </c>
      <c r="F23" s="70" t="s">
        <v>39</v>
      </c>
      <c r="G23" s="70" t="s">
        <v>40</v>
      </c>
      <c r="H23" s="70" t="s">
        <v>102</v>
      </c>
      <c r="I23" s="158" t="s">
        <v>457</v>
      </c>
      <c r="J23" s="158"/>
      <c r="K23" s="158" t="s">
        <v>457</v>
      </c>
      <c r="L23" s="158"/>
      <c r="M23" s="158" t="s">
        <v>457</v>
      </c>
      <c r="N23" s="158"/>
      <c r="O23" s="158" t="s">
        <v>457</v>
      </c>
      <c r="P23" s="158"/>
      <c r="Q23" s="158" t="s">
        <v>457</v>
      </c>
      <c r="R23" s="160"/>
      <c r="S23" s="238">
        <f>SUM(I23:Q23)</f>
        <v>0</v>
      </c>
      <c r="T23" s="184">
        <v>4000000000</v>
      </c>
      <c r="U23" s="178">
        <v>4000000000</v>
      </c>
      <c r="V23" s="248">
        <f t="shared" si="3"/>
        <v>-1</v>
      </c>
      <c r="W23" s="93"/>
      <c r="X23" s="158"/>
    </row>
    <row r="24" spans="1:24" s="41" customFormat="1" ht="13.5" customHeight="1" x14ac:dyDescent="0.3">
      <c r="C24" s="72"/>
      <c r="D24" s="27"/>
      <c r="E24" s="27" t="s">
        <v>110</v>
      </c>
      <c r="F24" s="70" t="s">
        <v>39</v>
      </c>
      <c r="G24" s="70" t="s">
        <v>296</v>
      </c>
      <c r="H24" s="70" t="s">
        <v>102</v>
      </c>
      <c r="I24" s="41" t="s">
        <v>442</v>
      </c>
      <c r="K24" s="41" t="s">
        <v>442</v>
      </c>
      <c r="M24" s="41" t="s">
        <v>442</v>
      </c>
      <c r="O24" s="41" t="s">
        <v>442</v>
      </c>
      <c r="Q24" s="41" t="s">
        <v>442</v>
      </c>
      <c r="R24" s="160"/>
      <c r="S24" s="160"/>
      <c r="T24" s="238">
        <v>1000000000</v>
      </c>
      <c r="U24" s="178">
        <f t="shared" si="2"/>
        <v>1000000000</v>
      </c>
      <c r="V24" s="248">
        <f t="shared" si="3"/>
        <v>-1</v>
      </c>
      <c r="X24" s="158"/>
    </row>
    <row r="25" spans="1:24" s="31" customFormat="1" ht="13.5" customHeight="1" x14ac:dyDescent="0.25">
      <c r="A25" s="1"/>
      <c r="B25" s="137" t="s">
        <v>356</v>
      </c>
      <c r="C25" s="2">
        <v>20</v>
      </c>
      <c r="D25" s="3" t="s">
        <v>42</v>
      </c>
      <c r="E25" s="3"/>
      <c r="F25" s="4" t="s">
        <v>39</v>
      </c>
      <c r="G25" s="4" t="s">
        <v>40</v>
      </c>
      <c r="H25" s="4" t="s">
        <v>16</v>
      </c>
      <c r="I25" s="159">
        <v>2000000000</v>
      </c>
      <c r="J25" s="142"/>
      <c r="K25" s="159">
        <v>2000000000</v>
      </c>
      <c r="L25" s="142"/>
      <c r="M25" s="159">
        <v>2000000000</v>
      </c>
      <c r="N25" s="142"/>
      <c r="O25" s="159">
        <v>2000000000</v>
      </c>
      <c r="P25" s="142"/>
      <c r="Q25" s="159">
        <v>2000000000</v>
      </c>
      <c r="R25" s="154">
        <f>SUM(I25:Q25)</f>
        <v>10000000000</v>
      </c>
      <c r="S25" s="195">
        <f>SUM(I25:Q25)</f>
        <v>10000000000</v>
      </c>
      <c r="T25" s="187">
        <v>0</v>
      </c>
      <c r="U25" s="177">
        <f t="shared" si="2"/>
        <v>0</v>
      </c>
      <c r="V25" s="245" t="s">
        <v>499</v>
      </c>
      <c r="X25" s="155"/>
    </row>
    <row r="26" spans="1:24" ht="13.5" customHeight="1" x14ac:dyDescent="0.25">
      <c r="B26" s="1"/>
      <c r="C26" s="2"/>
      <c r="D26" s="3" t="s">
        <v>255</v>
      </c>
      <c r="F26" s="4" t="s">
        <v>39</v>
      </c>
      <c r="G26" s="4" t="s">
        <v>296</v>
      </c>
      <c r="H26" s="4" t="s">
        <v>16</v>
      </c>
      <c r="I26" s="142" t="s">
        <v>38</v>
      </c>
      <c r="J26" s="139"/>
      <c r="K26" s="142" t="s">
        <v>38</v>
      </c>
      <c r="L26" s="139"/>
      <c r="M26" s="142" t="s">
        <v>38</v>
      </c>
      <c r="N26" s="139"/>
      <c r="O26" s="142" t="s">
        <v>38</v>
      </c>
      <c r="P26" s="139"/>
      <c r="Q26" s="142" t="s">
        <v>38</v>
      </c>
      <c r="R26" s="154">
        <f>SUM(I26:Q26)</f>
        <v>0</v>
      </c>
      <c r="S26" s="195">
        <f>SUM(I26:Q26)</f>
        <v>0</v>
      </c>
      <c r="T26" s="183">
        <v>9235000000</v>
      </c>
      <c r="U26" s="177">
        <f t="shared" si="2"/>
        <v>9235000000</v>
      </c>
      <c r="V26" s="245">
        <f t="shared" si="3"/>
        <v>-1</v>
      </c>
    </row>
    <row r="27" spans="1:24" s="31" customFormat="1" ht="13.5" customHeight="1" x14ac:dyDescent="0.3">
      <c r="C27" s="111"/>
      <c r="D27" s="3" t="s">
        <v>300</v>
      </c>
      <c r="E27" s="3"/>
      <c r="F27" s="4" t="s">
        <v>39</v>
      </c>
      <c r="G27" s="4" t="s">
        <v>296</v>
      </c>
      <c r="H27" s="4" t="s">
        <v>16</v>
      </c>
      <c r="I27" s="142" t="s">
        <v>38</v>
      </c>
      <c r="J27" s="141"/>
      <c r="K27" s="142" t="s">
        <v>38</v>
      </c>
      <c r="L27" s="141"/>
      <c r="M27" s="142" t="s">
        <v>38</v>
      </c>
      <c r="N27" s="141"/>
      <c r="O27" s="142" t="s">
        <v>38</v>
      </c>
      <c r="P27" s="141"/>
      <c r="Q27" s="142" t="s">
        <v>38</v>
      </c>
      <c r="R27" s="154">
        <f>SUM(I27:Q27)</f>
        <v>0</v>
      </c>
      <c r="S27" s="195">
        <f>SUM(I27:Q27)</f>
        <v>0</v>
      </c>
      <c r="T27" s="180">
        <v>27500000000</v>
      </c>
      <c r="U27" s="177">
        <f t="shared" si="2"/>
        <v>27500000000</v>
      </c>
      <c r="V27" s="245">
        <f t="shared" si="3"/>
        <v>-1</v>
      </c>
      <c r="X27" s="155"/>
    </row>
    <row r="28" spans="1:24" ht="13.5" customHeight="1" x14ac:dyDescent="0.25">
      <c r="B28" s="137" t="s">
        <v>350</v>
      </c>
      <c r="C28" s="2">
        <v>19</v>
      </c>
      <c r="D28" s="3" t="s">
        <v>86</v>
      </c>
      <c r="F28" s="4" t="s">
        <v>14</v>
      </c>
      <c r="G28" s="4" t="s">
        <v>15</v>
      </c>
      <c r="H28" s="4" t="s">
        <v>16</v>
      </c>
      <c r="I28" s="159">
        <v>500000000</v>
      </c>
      <c r="K28" s="159">
        <v>625000000</v>
      </c>
      <c r="M28" s="159">
        <v>750000000</v>
      </c>
      <c r="O28" s="159">
        <v>875000000</v>
      </c>
      <c r="Q28" s="159">
        <v>1000000000</v>
      </c>
      <c r="R28" s="154">
        <f>SUM(I28:Q28)</f>
        <v>3750000000</v>
      </c>
      <c r="S28" s="195">
        <f>SUM(I28:Q28)</f>
        <v>3750000000</v>
      </c>
      <c r="T28" s="180">
        <v>0</v>
      </c>
      <c r="U28" s="177">
        <f t="shared" si="2"/>
        <v>0</v>
      </c>
      <c r="V28" s="245" t="s">
        <v>499</v>
      </c>
      <c r="W28" s="1" t="s">
        <v>502</v>
      </c>
    </row>
    <row r="29" spans="1:24" ht="13.5" customHeight="1" x14ac:dyDescent="0.25">
      <c r="B29" s="137" t="s">
        <v>379</v>
      </c>
      <c r="C29" s="2">
        <v>111</v>
      </c>
      <c r="D29" s="3" t="s">
        <v>86</v>
      </c>
      <c r="F29" s="4" t="s">
        <v>39</v>
      </c>
      <c r="G29" s="4" t="s">
        <v>40</v>
      </c>
      <c r="H29" s="4" t="s">
        <v>16</v>
      </c>
      <c r="I29" s="159">
        <v>200000000</v>
      </c>
      <c r="K29" s="159">
        <v>200000000</v>
      </c>
      <c r="M29" s="159">
        <v>200000000</v>
      </c>
      <c r="O29" s="159">
        <v>200000000</v>
      </c>
      <c r="Q29" s="159">
        <v>200000000</v>
      </c>
      <c r="R29" s="154">
        <f>SUM(I29:Q29)</f>
        <v>1000000000</v>
      </c>
      <c r="S29" s="195">
        <f>SUM(I29:Q29)</f>
        <v>1000000000</v>
      </c>
      <c r="T29" s="180">
        <v>0</v>
      </c>
      <c r="U29" s="142">
        <v>0</v>
      </c>
      <c r="V29" s="245" t="s">
        <v>499</v>
      </c>
      <c r="W29" s="36"/>
      <c r="X29" s="142">
        <v>1000000000</v>
      </c>
    </row>
    <row r="30" spans="1:24" x14ac:dyDescent="0.3">
      <c r="D30" s="3" t="s">
        <v>86</v>
      </c>
      <c r="F30" s="4" t="s">
        <v>39</v>
      </c>
      <c r="G30" s="4" t="s">
        <v>40</v>
      </c>
      <c r="H30" s="4" t="s">
        <v>102</v>
      </c>
      <c r="I30" s="142" t="s">
        <v>456</v>
      </c>
      <c r="K30" s="142" t="s">
        <v>456</v>
      </c>
      <c r="M30" s="142" t="s">
        <v>456</v>
      </c>
      <c r="O30" s="142" t="s">
        <v>456</v>
      </c>
      <c r="Q30" s="142" t="s">
        <v>456</v>
      </c>
      <c r="S30" s="195"/>
      <c r="T30" s="180">
        <v>1000000000</v>
      </c>
      <c r="U30" s="177">
        <v>1000000000</v>
      </c>
      <c r="V30" s="245">
        <f t="shared" si="3"/>
        <v>-1</v>
      </c>
    </row>
    <row r="31" spans="1:24" ht="13.5" customHeight="1" x14ac:dyDescent="0.25">
      <c r="B31" s="1"/>
      <c r="C31" s="2"/>
      <c r="D31" s="3" t="s">
        <v>86</v>
      </c>
      <c r="F31" s="4" t="s">
        <v>39</v>
      </c>
      <c r="G31" s="4" t="s">
        <v>296</v>
      </c>
      <c r="H31" s="4" t="s">
        <v>102</v>
      </c>
      <c r="I31" s="1" t="s">
        <v>382</v>
      </c>
      <c r="J31" s="1"/>
      <c r="K31" s="1" t="s">
        <v>382</v>
      </c>
      <c r="L31" s="1"/>
      <c r="M31" s="1" t="s">
        <v>382</v>
      </c>
      <c r="N31" s="1"/>
      <c r="O31" s="1" t="s">
        <v>382</v>
      </c>
      <c r="P31" s="1"/>
      <c r="Q31" s="1" t="s">
        <v>382</v>
      </c>
      <c r="S31" s="154"/>
      <c r="T31" s="195">
        <v>5000000000</v>
      </c>
      <c r="U31" s="177">
        <f t="shared" si="2"/>
        <v>5000000000</v>
      </c>
      <c r="V31" s="245">
        <f t="shared" si="3"/>
        <v>-1</v>
      </c>
    </row>
    <row r="32" spans="1:24" ht="13.5" customHeight="1" x14ac:dyDescent="0.25">
      <c r="B32" s="137" t="s">
        <v>353</v>
      </c>
      <c r="C32" s="2">
        <v>19</v>
      </c>
      <c r="D32" s="3" t="s">
        <v>380</v>
      </c>
      <c r="F32" s="4" t="s">
        <v>14</v>
      </c>
      <c r="G32" s="4" t="s">
        <v>15</v>
      </c>
      <c r="H32" s="4" t="s">
        <v>16</v>
      </c>
      <c r="I32" s="159">
        <v>2400000000</v>
      </c>
      <c r="K32" s="159">
        <v>2400000000</v>
      </c>
      <c r="M32" s="159">
        <v>2400000000</v>
      </c>
      <c r="O32" s="159">
        <v>2400000000</v>
      </c>
      <c r="Q32" s="159">
        <v>2400000000</v>
      </c>
      <c r="R32" s="154">
        <f>SUM(I32:Q32)</f>
        <v>12000000000</v>
      </c>
      <c r="S32" s="195">
        <f>SUM(I32:Q32)</f>
        <v>12000000000</v>
      </c>
      <c r="U32" s="177"/>
      <c r="V32" s="245" t="s">
        <v>499</v>
      </c>
      <c r="W32" s="1" t="s">
        <v>503</v>
      </c>
    </row>
    <row r="33" spans="1:24" ht="13.5" customHeight="1" x14ac:dyDescent="0.25">
      <c r="B33" s="1"/>
      <c r="C33" s="2"/>
      <c r="D33" s="3" t="s">
        <v>258</v>
      </c>
      <c r="F33" s="4" t="s">
        <v>14</v>
      </c>
      <c r="G33" s="4" t="s">
        <v>15</v>
      </c>
      <c r="H33" s="4" t="s">
        <v>16</v>
      </c>
      <c r="I33" s="1"/>
      <c r="J33" s="1"/>
      <c r="K33" s="1"/>
      <c r="L33" s="1"/>
      <c r="M33" s="1"/>
      <c r="N33" s="1"/>
      <c r="O33" s="1"/>
      <c r="P33" s="1"/>
      <c r="Q33" s="1"/>
      <c r="R33" s="19"/>
      <c r="S33" s="19"/>
      <c r="T33" s="19">
        <v>2000000000</v>
      </c>
      <c r="U33" s="177">
        <f t="shared" si="2"/>
        <v>2000000000</v>
      </c>
      <c r="V33" s="36">
        <f>S33/T33</f>
        <v>0</v>
      </c>
    </row>
    <row r="34" spans="1:24" ht="13.5" customHeight="1" x14ac:dyDescent="0.25">
      <c r="B34" s="137" t="s">
        <v>337</v>
      </c>
      <c r="C34" s="2">
        <v>15</v>
      </c>
      <c r="D34" s="2" t="s">
        <v>340</v>
      </c>
      <c r="F34" s="4" t="s">
        <v>14</v>
      </c>
      <c r="G34" s="4" t="s">
        <v>15</v>
      </c>
      <c r="H34" s="4" t="s">
        <v>16</v>
      </c>
      <c r="I34" s="159">
        <v>643000000</v>
      </c>
      <c r="K34" s="159">
        <v>657000000</v>
      </c>
      <c r="M34" s="159">
        <v>671000000</v>
      </c>
      <c r="O34" s="159">
        <v>686000000</v>
      </c>
      <c r="Q34" s="159">
        <v>701000000</v>
      </c>
      <c r="R34" s="154">
        <f t="shared" si="0"/>
        <v>3358000000</v>
      </c>
      <c r="S34" s="195">
        <f t="shared" si="1"/>
        <v>3358000000</v>
      </c>
      <c r="T34" s="180">
        <v>3011800000</v>
      </c>
      <c r="U34" s="177">
        <f t="shared" si="2"/>
        <v>3011800000</v>
      </c>
      <c r="V34" s="245">
        <f t="shared" si="3"/>
        <v>0.11494787170462839</v>
      </c>
    </row>
    <row r="35" spans="1:24" s="41" customFormat="1" ht="13.5" customHeight="1" x14ac:dyDescent="0.3">
      <c r="B35" s="146"/>
      <c r="C35" s="72"/>
      <c r="D35" s="163"/>
      <c r="E35" s="27" t="s">
        <v>33</v>
      </c>
      <c r="F35" s="70" t="s">
        <v>14</v>
      </c>
      <c r="G35" s="70" t="s">
        <v>15</v>
      </c>
      <c r="H35" s="70" t="s">
        <v>16</v>
      </c>
      <c r="I35" s="140">
        <v>9000000</v>
      </c>
      <c r="J35" s="140"/>
      <c r="K35" s="140">
        <v>9000000</v>
      </c>
      <c r="L35" s="140"/>
      <c r="M35" s="140">
        <v>9000000</v>
      </c>
      <c r="N35" s="140"/>
      <c r="O35" s="140">
        <v>9000000</v>
      </c>
      <c r="P35" s="140"/>
      <c r="Q35" s="140">
        <v>9000000</v>
      </c>
      <c r="R35" s="160"/>
      <c r="S35" s="238">
        <f t="shared" si="1"/>
        <v>45000000</v>
      </c>
      <c r="T35" s="255">
        <v>45000000</v>
      </c>
      <c r="U35" s="178"/>
      <c r="V35" s="248">
        <f t="shared" si="3"/>
        <v>0</v>
      </c>
      <c r="X35" s="158"/>
    </row>
    <row r="36" spans="1:24" ht="13.5" customHeight="1" x14ac:dyDescent="0.25">
      <c r="B36" s="137" t="s">
        <v>338</v>
      </c>
      <c r="C36" s="2">
        <v>16</v>
      </c>
      <c r="D36" s="2" t="s">
        <v>345</v>
      </c>
      <c r="F36" s="4" t="s">
        <v>14</v>
      </c>
      <c r="G36" s="4" t="s">
        <v>15</v>
      </c>
      <c r="H36" s="4" t="s">
        <v>16</v>
      </c>
      <c r="I36" s="159">
        <v>464000000</v>
      </c>
      <c r="K36" s="159">
        <v>472000000</v>
      </c>
      <c r="M36" s="159">
        <v>480000000</v>
      </c>
      <c r="O36" s="159">
        <v>488000000</v>
      </c>
      <c r="Q36" s="159">
        <v>496000000</v>
      </c>
      <c r="R36" s="154">
        <f t="shared" si="0"/>
        <v>2400000000</v>
      </c>
      <c r="S36" s="195">
        <f t="shared" si="1"/>
        <v>2400000000</v>
      </c>
      <c r="T36" s="180">
        <v>2194825000</v>
      </c>
      <c r="U36" s="177">
        <f t="shared" si="2"/>
        <v>2194825000</v>
      </c>
      <c r="V36" s="245">
        <f t="shared" si="3"/>
        <v>9.3481257047828503E-2</v>
      </c>
    </row>
    <row r="37" spans="1:24" s="41" customFormat="1" ht="13.5" customHeight="1" x14ac:dyDescent="0.3">
      <c r="B37" s="146"/>
      <c r="C37" s="72"/>
      <c r="D37" s="163"/>
      <c r="E37" s="27" t="s">
        <v>339</v>
      </c>
      <c r="F37" s="70" t="s">
        <v>14</v>
      </c>
      <c r="G37" s="70" t="s">
        <v>15</v>
      </c>
      <c r="H37" s="70" t="s">
        <v>16</v>
      </c>
      <c r="I37" s="205">
        <v>365000000</v>
      </c>
      <c r="J37" s="158"/>
      <c r="K37" s="205">
        <v>370500000</v>
      </c>
      <c r="L37" s="158"/>
      <c r="M37" s="205">
        <v>376000000</v>
      </c>
      <c r="N37" s="158"/>
      <c r="O37" s="205">
        <v>381500000</v>
      </c>
      <c r="P37" s="158"/>
      <c r="Q37" s="205">
        <v>387500000</v>
      </c>
      <c r="R37" s="160"/>
      <c r="S37" s="238">
        <f t="shared" si="1"/>
        <v>1880500000</v>
      </c>
      <c r="T37" s="185">
        <v>1731187250</v>
      </c>
      <c r="U37" s="178"/>
      <c r="V37" s="248">
        <f t="shared" si="3"/>
        <v>8.6248757897217754E-2</v>
      </c>
      <c r="X37" s="158"/>
    </row>
    <row r="38" spans="1:24" s="41" customFormat="1" ht="13.5" customHeight="1" x14ac:dyDescent="0.3">
      <c r="B38" s="146"/>
      <c r="C38" s="72"/>
      <c r="D38" s="163"/>
      <c r="E38" s="27" t="s">
        <v>248</v>
      </c>
      <c r="F38" s="70" t="s">
        <v>14</v>
      </c>
      <c r="G38" s="70" t="s">
        <v>15</v>
      </c>
      <c r="H38" s="70" t="s">
        <v>16</v>
      </c>
      <c r="I38" s="158">
        <v>42000000</v>
      </c>
      <c r="J38" s="158"/>
      <c r="K38" s="158">
        <v>42000000</v>
      </c>
      <c r="L38" s="158"/>
      <c r="M38" s="158">
        <v>42000000</v>
      </c>
      <c r="N38" s="158"/>
      <c r="O38" s="158">
        <v>42000000</v>
      </c>
      <c r="P38" s="158"/>
      <c r="Q38" s="158">
        <v>42000000</v>
      </c>
      <c r="R38" s="160"/>
      <c r="S38" s="238">
        <f t="shared" si="1"/>
        <v>210000000</v>
      </c>
      <c r="T38" s="185">
        <v>180000000</v>
      </c>
      <c r="U38" s="178"/>
      <c r="V38" s="248">
        <f t="shared" si="3"/>
        <v>0.16666666666666674</v>
      </c>
      <c r="X38" s="158"/>
    </row>
    <row r="39" spans="1:24" s="41" customFormat="1" ht="13.5" customHeight="1" x14ac:dyDescent="0.3">
      <c r="B39" s="146"/>
      <c r="C39" s="72"/>
      <c r="D39" s="163"/>
      <c r="E39" s="27" t="s">
        <v>249</v>
      </c>
      <c r="F39" s="70" t="s">
        <v>14</v>
      </c>
      <c r="G39" s="70" t="s">
        <v>15</v>
      </c>
      <c r="H39" s="70" t="s">
        <v>16</v>
      </c>
      <c r="I39" s="205">
        <v>29500000</v>
      </c>
      <c r="J39" s="158"/>
      <c r="K39" s="205">
        <v>31000000</v>
      </c>
      <c r="L39" s="158"/>
      <c r="M39" s="205">
        <v>32500000</v>
      </c>
      <c r="N39" s="158"/>
      <c r="O39" s="205">
        <v>34000000</v>
      </c>
      <c r="P39" s="158"/>
      <c r="Q39" s="205">
        <v>35500000</v>
      </c>
      <c r="R39" s="160"/>
      <c r="S39" s="238">
        <f t="shared" si="1"/>
        <v>162500000</v>
      </c>
      <c r="T39" s="185">
        <v>130000000</v>
      </c>
      <c r="U39" s="178"/>
      <c r="V39" s="248">
        <f t="shared" si="3"/>
        <v>0.25</v>
      </c>
      <c r="X39" s="158"/>
    </row>
    <row r="40" spans="1:24" s="41" customFormat="1" ht="13.5" customHeight="1" x14ac:dyDescent="0.3">
      <c r="B40" s="146"/>
      <c r="C40" s="72"/>
      <c r="D40" s="163"/>
      <c r="E40" s="27" t="s">
        <v>250</v>
      </c>
      <c r="F40" s="70" t="s">
        <v>14</v>
      </c>
      <c r="G40" s="70" t="s">
        <v>15</v>
      </c>
      <c r="H40" s="70" t="s">
        <v>16</v>
      </c>
      <c r="I40" s="205">
        <f>I36-SUM(I37:I39)</f>
        <v>27500000</v>
      </c>
      <c r="J40" s="158"/>
      <c r="K40" s="205">
        <f>K36-SUM(K37:K39)</f>
        <v>28500000</v>
      </c>
      <c r="L40" s="158"/>
      <c r="M40" s="205">
        <f>M36-SUM(M37:M39)</f>
        <v>29500000</v>
      </c>
      <c r="N40" s="158"/>
      <c r="O40" s="205">
        <f>O36-SUM(O37:O39)</f>
        <v>30500000</v>
      </c>
      <c r="P40" s="158"/>
      <c r="Q40" s="205">
        <f>Q36-SUM(Q37:Q39)</f>
        <v>31000000</v>
      </c>
      <c r="R40" s="160"/>
      <c r="S40" s="238">
        <f t="shared" si="1"/>
        <v>147000000</v>
      </c>
      <c r="T40" s="185">
        <v>153637750</v>
      </c>
      <c r="U40" s="178"/>
      <c r="V40" s="248">
        <f t="shared" si="3"/>
        <v>-4.3203900083150115E-2</v>
      </c>
      <c r="X40" s="158"/>
    </row>
    <row r="41" spans="1:24" ht="13.5" customHeight="1" x14ac:dyDescent="0.25">
      <c r="B41" s="137" t="s">
        <v>348</v>
      </c>
      <c r="C41" s="2">
        <v>18</v>
      </c>
      <c r="D41" s="2" t="s">
        <v>35</v>
      </c>
      <c r="F41" s="4" t="s">
        <v>14</v>
      </c>
      <c r="G41" s="4" t="s">
        <v>15</v>
      </c>
      <c r="H41" s="4" t="s">
        <v>16</v>
      </c>
      <c r="I41" s="159">
        <v>314000000</v>
      </c>
      <c r="K41" s="159">
        <v>320000000</v>
      </c>
      <c r="M41" s="159">
        <v>326000000</v>
      </c>
      <c r="O41" s="159">
        <v>332000000</v>
      </c>
      <c r="Q41" s="159">
        <v>338000000</v>
      </c>
      <c r="R41" s="154">
        <f t="shared" si="0"/>
        <v>1630000000</v>
      </c>
      <c r="S41" s="195">
        <f t="shared" si="1"/>
        <v>1630000000</v>
      </c>
      <c r="T41" s="180">
        <v>1487875000</v>
      </c>
      <c r="U41" s="177">
        <f t="shared" si="2"/>
        <v>1487875000</v>
      </c>
      <c r="V41" s="245">
        <f t="shared" si="3"/>
        <v>9.5522137276316865E-2</v>
      </c>
    </row>
    <row r="42" spans="1:24" ht="13.5" customHeight="1" x14ac:dyDescent="0.25">
      <c r="B42" s="137" t="s">
        <v>349</v>
      </c>
      <c r="C42" s="2">
        <v>18</v>
      </c>
      <c r="D42" s="2" t="s">
        <v>36</v>
      </c>
      <c r="F42" s="4" t="s">
        <v>14</v>
      </c>
      <c r="G42" s="4" t="s">
        <v>15</v>
      </c>
      <c r="H42" s="4" t="s">
        <v>16</v>
      </c>
      <c r="I42" s="159">
        <v>242200000</v>
      </c>
      <c r="K42" s="159">
        <v>247400000</v>
      </c>
      <c r="M42" s="159">
        <v>252600000</v>
      </c>
      <c r="O42" s="159">
        <v>257800000</v>
      </c>
      <c r="Q42" s="159">
        <v>263000000</v>
      </c>
      <c r="R42" s="154">
        <f t="shared" si="0"/>
        <v>1263000000</v>
      </c>
      <c r="S42" s="195">
        <f t="shared" si="1"/>
        <v>1263000000</v>
      </c>
      <c r="T42" s="180">
        <v>1140500000</v>
      </c>
      <c r="U42" s="177">
        <f t="shared" si="2"/>
        <v>1140500000</v>
      </c>
      <c r="V42" s="245">
        <f t="shared" si="3"/>
        <v>0.10740903112669886</v>
      </c>
    </row>
    <row r="43" spans="1:24" s="41" customFormat="1" ht="13.5" customHeight="1" x14ac:dyDescent="0.3">
      <c r="B43" s="146" t="s">
        <v>376</v>
      </c>
      <c r="C43" s="72">
        <v>112</v>
      </c>
      <c r="D43" s="72"/>
      <c r="E43" s="27" t="s">
        <v>374</v>
      </c>
      <c r="F43" s="70" t="s">
        <v>14</v>
      </c>
      <c r="G43" s="70" t="s">
        <v>15</v>
      </c>
      <c r="H43" s="70" t="s">
        <v>16</v>
      </c>
      <c r="I43" s="205">
        <v>191000000</v>
      </c>
      <c r="J43" s="158"/>
      <c r="K43" s="205">
        <v>195000000</v>
      </c>
      <c r="L43" s="158"/>
      <c r="M43" s="205">
        <v>199000000</v>
      </c>
      <c r="N43" s="158"/>
      <c r="O43" s="205">
        <v>203000000</v>
      </c>
      <c r="P43" s="158"/>
      <c r="Q43" s="205">
        <v>207000000</v>
      </c>
      <c r="R43" s="160"/>
      <c r="S43" s="238">
        <f t="shared" si="1"/>
        <v>995000000</v>
      </c>
      <c r="T43" s="184">
        <v>900995000</v>
      </c>
      <c r="U43" s="178"/>
      <c r="V43" s="248">
        <f t="shared" si="3"/>
        <v>0.10433465224557303</v>
      </c>
      <c r="X43" s="158"/>
    </row>
    <row r="44" spans="1:24" s="41" customFormat="1" ht="13.5" customHeight="1" x14ac:dyDescent="0.3">
      <c r="B44" s="146" t="s">
        <v>377</v>
      </c>
      <c r="C44" s="72">
        <v>113</v>
      </c>
      <c r="D44" s="72"/>
      <c r="E44" s="27" t="s">
        <v>375</v>
      </c>
      <c r="F44" s="70" t="s">
        <v>14</v>
      </c>
      <c r="G44" s="70" t="s">
        <v>15</v>
      </c>
      <c r="H44" s="70" t="s">
        <v>16</v>
      </c>
      <c r="I44" s="205">
        <v>51200000</v>
      </c>
      <c r="J44" s="158"/>
      <c r="K44" s="205">
        <v>52400000</v>
      </c>
      <c r="L44" s="158"/>
      <c r="M44" s="205">
        <v>53600000</v>
      </c>
      <c r="N44" s="158"/>
      <c r="O44" s="205">
        <v>54800000</v>
      </c>
      <c r="P44" s="158"/>
      <c r="Q44" s="205">
        <v>56000000</v>
      </c>
      <c r="R44" s="160"/>
      <c r="S44" s="238">
        <f t="shared" si="1"/>
        <v>268000000</v>
      </c>
      <c r="T44" s="184">
        <v>239505000</v>
      </c>
      <c r="U44" s="178"/>
      <c r="V44" s="248">
        <f t="shared" si="3"/>
        <v>0.11897455167950555</v>
      </c>
      <c r="X44" s="158"/>
    </row>
    <row r="45" spans="1:24" ht="13.5" customHeight="1" x14ac:dyDescent="0.25">
      <c r="B45" s="137" t="s">
        <v>354</v>
      </c>
      <c r="C45" s="2">
        <v>20</v>
      </c>
      <c r="D45" s="3" t="s">
        <v>46</v>
      </c>
      <c r="F45" s="4" t="s">
        <v>14</v>
      </c>
      <c r="G45" s="4" t="s">
        <v>15</v>
      </c>
      <c r="H45" s="4" t="s">
        <v>16</v>
      </c>
      <c r="I45" s="159">
        <v>55000000</v>
      </c>
      <c r="K45" s="159">
        <v>55000000</v>
      </c>
      <c r="M45" s="159">
        <v>55000000</v>
      </c>
      <c r="O45" s="159">
        <v>55000000</v>
      </c>
      <c r="Q45" s="159">
        <v>55000000</v>
      </c>
      <c r="R45" s="154">
        <f>SUM(I45:Q45)</f>
        <v>275000000</v>
      </c>
      <c r="S45" s="195">
        <f>SUM(I45:Q45)</f>
        <v>275000000</v>
      </c>
      <c r="T45" s="180">
        <v>275000000</v>
      </c>
      <c r="U45" s="177">
        <f t="shared" si="2"/>
        <v>275000000</v>
      </c>
      <c r="V45" s="245">
        <f t="shared" si="3"/>
        <v>0</v>
      </c>
      <c r="W45" s="1" t="s">
        <v>504</v>
      </c>
    </row>
    <row r="46" spans="1:24" ht="13.4" customHeight="1" x14ac:dyDescent="0.25">
      <c r="A46" s="31"/>
      <c r="B46" s="144"/>
      <c r="C46" s="30"/>
      <c r="D46" s="31" t="s">
        <v>46</v>
      </c>
      <c r="E46" s="31"/>
      <c r="F46" s="4" t="s">
        <v>39</v>
      </c>
      <c r="G46" s="4" t="s">
        <v>40</v>
      </c>
      <c r="H46" s="4" t="s">
        <v>16</v>
      </c>
      <c r="I46" s="155">
        <v>0</v>
      </c>
      <c r="J46" s="155"/>
      <c r="K46" s="155">
        <v>0</v>
      </c>
      <c r="L46" s="155"/>
      <c r="M46" s="155">
        <v>0</v>
      </c>
      <c r="N46" s="155"/>
      <c r="O46" s="155">
        <v>0</v>
      </c>
      <c r="P46" s="155"/>
      <c r="Q46" s="155">
        <v>0</v>
      </c>
      <c r="R46" s="154">
        <f>SUM(I46:Q46)</f>
        <v>0</v>
      </c>
      <c r="S46" s="195">
        <f>SUM(I46:Q46)</f>
        <v>0</v>
      </c>
      <c r="T46" s="187">
        <v>1500000000</v>
      </c>
      <c r="U46" s="177">
        <f t="shared" si="2"/>
        <v>1500000000</v>
      </c>
      <c r="V46" s="245">
        <f t="shared" si="3"/>
        <v>-1</v>
      </c>
      <c r="W46" s="1" t="s">
        <v>505</v>
      </c>
    </row>
    <row r="47" spans="1:24" ht="13.5" customHeight="1" x14ac:dyDescent="0.25">
      <c r="B47" s="137" t="s">
        <v>355</v>
      </c>
      <c r="C47" s="2">
        <v>20</v>
      </c>
      <c r="D47" s="3" t="s">
        <v>372</v>
      </c>
      <c r="F47" s="4" t="s">
        <v>39</v>
      </c>
      <c r="G47" s="4" t="s">
        <v>40</v>
      </c>
      <c r="H47" s="4" t="s">
        <v>16</v>
      </c>
      <c r="I47" s="159">
        <v>1200000000</v>
      </c>
      <c r="J47" s="139"/>
      <c r="K47" s="159">
        <v>1200000000</v>
      </c>
      <c r="L47" s="139"/>
      <c r="M47" s="159">
        <v>1200000000</v>
      </c>
      <c r="N47" s="139"/>
      <c r="O47" s="159">
        <v>1200000000</v>
      </c>
      <c r="P47" s="139"/>
      <c r="Q47" s="159">
        <v>1200000000</v>
      </c>
      <c r="R47" s="154">
        <f>SUM(I47:Q47)</f>
        <v>6000000000</v>
      </c>
      <c r="S47" s="195">
        <f>SUM(I47:Q47)</f>
        <v>6000000000</v>
      </c>
      <c r="T47" s="183">
        <v>6000000000</v>
      </c>
      <c r="U47" s="177">
        <f t="shared" si="2"/>
        <v>6000000000</v>
      </c>
      <c r="V47" s="245">
        <f t="shared" si="3"/>
        <v>0</v>
      </c>
    </row>
    <row r="48" spans="1:24" s="10" customFormat="1" ht="13.5" customHeight="1" x14ac:dyDescent="0.3">
      <c r="B48" s="137"/>
      <c r="C48" s="20"/>
      <c r="D48" s="3" t="s">
        <v>372</v>
      </c>
      <c r="E48" s="3"/>
      <c r="F48" s="4" t="s">
        <v>14</v>
      </c>
      <c r="G48" s="4" t="s">
        <v>15</v>
      </c>
      <c r="H48" s="4" t="s">
        <v>16</v>
      </c>
      <c r="I48" s="142" t="s">
        <v>381</v>
      </c>
      <c r="J48" s="142"/>
      <c r="K48" s="142" t="s">
        <v>381</v>
      </c>
      <c r="L48" s="138"/>
      <c r="M48" s="142" t="s">
        <v>381</v>
      </c>
      <c r="N48" s="138"/>
      <c r="O48" s="142" t="s">
        <v>381</v>
      </c>
      <c r="P48" s="138"/>
      <c r="Q48" s="142" t="s">
        <v>381</v>
      </c>
      <c r="R48" s="154">
        <v>0</v>
      </c>
      <c r="S48" s="195">
        <f t="shared" si="1"/>
        <v>0</v>
      </c>
      <c r="T48" s="183">
        <v>4800000000</v>
      </c>
      <c r="U48" s="177">
        <f t="shared" si="2"/>
        <v>4800000000</v>
      </c>
      <c r="V48" s="245">
        <f t="shared" si="3"/>
        <v>-1</v>
      </c>
      <c r="W48" s="36"/>
      <c r="X48" s="138"/>
    </row>
    <row r="49" spans="1:24" ht="13.5" customHeight="1" x14ac:dyDescent="0.25">
      <c r="B49" s="1"/>
      <c r="C49" s="2"/>
      <c r="D49" s="3" t="s">
        <v>372</v>
      </c>
      <c r="F49" s="4" t="s">
        <v>39</v>
      </c>
      <c r="G49" s="4" t="s">
        <v>296</v>
      </c>
      <c r="H49" s="4" t="s">
        <v>16</v>
      </c>
      <c r="I49" s="142" t="s">
        <v>382</v>
      </c>
      <c r="J49" s="139"/>
      <c r="K49" s="142" t="s">
        <v>382</v>
      </c>
      <c r="L49" s="139"/>
      <c r="M49" s="142" t="s">
        <v>382</v>
      </c>
      <c r="N49" s="139"/>
      <c r="O49" s="142" t="s">
        <v>382</v>
      </c>
      <c r="P49" s="139"/>
      <c r="Q49" s="142" t="s">
        <v>382</v>
      </c>
      <c r="R49" s="154">
        <f>SUM(I49:Q49)</f>
        <v>0</v>
      </c>
      <c r="S49" s="195">
        <f>SUM(I49:Q49)</f>
        <v>0</v>
      </c>
      <c r="T49" s="183">
        <v>3200000000</v>
      </c>
      <c r="U49" s="177">
        <f t="shared" si="2"/>
        <v>3200000000</v>
      </c>
      <c r="V49" s="245">
        <f t="shared" si="3"/>
        <v>-1</v>
      </c>
    </row>
    <row r="50" spans="1:24" ht="13.5" customHeight="1" x14ac:dyDescent="0.25">
      <c r="B50" s="137" t="s">
        <v>506</v>
      </c>
      <c r="C50" s="2">
        <v>83</v>
      </c>
      <c r="D50" s="3" t="s">
        <v>43</v>
      </c>
      <c r="F50" s="4" t="s">
        <v>14</v>
      </c>
      <c r="G50" s="4" t="s">
        <v>15</v>
      </c>
      <c r="H50" s="4" t="s">
        <v>16</v>
      </c>
      <c r="I50" s="142" t="s">
        <v>357</v>
      </c>
      <c r="K50" s="142" t="s">
        <v>357</v>
      </c>
      <c r="M50" s="142" t="s">
        <v>357</v>
      </c>
      <c r="O50" s="142" t="s">
        <v>357</v>
      </c>
      <c r="Q50" s="142" t="s">
        <v>357</v>
      </c>
      <c r="R50" s="154">
        <f t="shared" si="0"/>
        <v>0</v>
      </c>
      <c r="S50" s="195">
        <f t="shared" si="1"/>
        <v>0</v>
      </c>
      <c r="T50" s="180">
        <v>250000000</v>
      </c>
      <c r="U50" s="177">
        <f t="shared" si="2"/>
        <v>250000000</v>
      </c>
      <c r="V50" s="245">
        <f t="shared" si="3"/>
        <v>-1</v>
      </c>
    </row>
    <row r="51" spans="1:24" ht="13.5" customHeight="1" x14ac:dyDescent="0.25">
      <c r="B51" s="137"/>
      <c r="C51" s="2"/>
      <c r="D51" s="3" t="s">
        <v>44</v>
      </c>
      <c r="F51" s="4" t="s">
        <v>14</v>
      </c>
      <c r="G51" s="4" t="s">
        <v>15</v>
      </c>
      <c r="H51" s="4" t="s">
        <v>16</v>
      </c>
      <c r="I51" s="139" t="s">
        <v>28</v>
      </c>
      <c r="K51" s="139" t="s">
        <v>28</v>
      </c>
      <c r="M51" s="139" t="s">
        <v>28</v>
      </c>
      <c r="O51" s="139" t="s">
        <v>28</v>
      </c>
      <c r="Q51" s="139" t="s">
        <v>28</v>
      </c>
      <c r="R51" s="154">
        <f t="shared" si="0"/>
        <v>0</v>
      </c>
      <c r="S51" s="195">
        <f t="shared" si="1"/>
        <v>0</v>
      </c>
      <c r="T51" s="180">
        <v>2500000000</v>
      </c>
      <c r="U51" s="177">
        <f t="shared" si="2"/>
        <v>2500000000</v>
      </c>
      <c r="V51" s="245">
        <f t="shared" si="3"/>
        <v>-1</v>
      </c>
    </row>
    <row r="52" spans="1:24" s="31" customFormat="1" ht="13.5" customHeight="1" x14ac:dyDescent="0.25">
      <c r="C52" s="30"/>
      <c r="D52" s="3" t="s">
        <v>302</v>
      </c>
      <c r="E52" s="3"/>
      <c r="F52" s="4" t="s">
        <v>39</v>
      </c>
      <c r="G52" s="4" t="s">
        <v>296</v>
      </c>
      <c r="H52" s="4" t="s">
        <v>16</v>
      </c>
      <c r="I52" s="142" t="s">
        <v>28</v>
      </c>
      <c r="J52" s="141"/>
      <c r="K52" s="142" t="s">
        <v>28</v>
      </c>
      <c r="L52" s="141"/>
      <c r="M52" s="142" t="s">
        <v>28</v>
      </c>
      <c r="N52" s="141"/>
      <c r="O52" s="142" t="s">
        <v>28</v>
      </c>
      <c r="P52" s="141"/>
      <c r="Q52" s="142" t="s">
        <v>28</v>
      </c>
      <c r="R52" s="154">
        <f>SUM(I52:Q52)</f>
        <v>0</v>
      </c>
      <c r="S52" s="195">
        <f>SUM(I52:Q52)</f>
        <v>0</v>
      </c>
      <c r="T52" s="180">
        <v>5000000000</v>
      </c>
      <c r="U52" s="177">
        <f t="shared" si="2"/>
        <v>5000000000</v>
      </c>
      <c r="V52" s="245">
        <f t="shared" si="3"/>
        <v>-1</v>
      </c>
      <c r="X52" s="155"/>
    </row>
    <row r="53" spans="1:24" s="31" customFormat="1" ht="13.5" customHeight="1" x14ac:dyDescent="0.25">
      <c r="B53" s="31" t="s">
        <v>385</v>
      </c>
      <c r="C53" s="30">
        <v>178</v>
      </c>
      <c r="D53" s="3" t="s">
        <v>386</v>
      </c>
      <c r="E53" s="3"/>
      <c r="F53" s="4" t="s">
        <v>39</v>
      </c>
      <c r="G53" s="4" t="s">
        <v>40</v>
      </c>
      <c r="H53" s="4" t="s">
        <v>16</v>
      </c>
      <c r="I53" s="142">
        <v>104000000</v>
      </c>
      <c r="J53" s="141"/>
      <c r="K53" s="142">
        <v>0</v>
      </c>
      <c r="L53" s="141"/>
      <c r="M53" s="142">
        <v>0</v>
      </c>
      <c r="N53" s="141"/>
      <c r="O53" s="142">
        <v>0</v>
      </c>
      <c r="P53" s="141"/>
      <c r="Q53" s="142">
        <v>0</v>
      </c>
      <c r="R53" s="154">
        <f t="shared" si="0"/>
        <v>104000000</v>
      </c>
      <c r="S53" s="195">
        <f>SUM(I53:Q53)</f>
        <v>104000000</v>
      </c>
      <c r="T53" s="180">
        <v>0</v>
      </c>
      <c r="U53" s="177">
        <f t="shared" si="2"/>
        <v>0</v>
      </c>
      <c r="V53" s="245" t="s">
        <v>499</v>
      </c>
      <c r="W53" s="31" t="s">
        <v>496</v>
      </c>
      <c r="X53" s="155"/>
    </row>
    <row r="54" spans="1:24" ht="13.5" customHeight="1" x14ac:dyDescent="0.25">
      <c r="B54" s="137" t="s">
        <v>367</v>
      </c>
      <c r="C54" s="2">
        <v>109</v>
      </c>
      <c r="D54" s="3" t="s">
        <v>45</v>
      </c>
      <c r="F54" s="4" t="s">
        <v>14</v>
      </c>
      <c r="G54" s="4" t="s">
        <v>15</v>
      </c>
      <c r="H54" s="4" t="s">
        <v>16</v>
      </c>
      <c r="I54" s="139" t="s">
        <v>357</v>
      </c>
      <c r="J54" s="139"/>
      <c r="K54" s="139" t="s">
        <v>357</v>
      </c>
      <c r="L54" s="139"/>
      <c r="M54" s="139" t="s">
        <v>357</v>
      </c>
      <c r="N54" s="139"/>
      <c r="O54" s="139" t="s">
        <v>357</v>
      </c>
      <c r="P54" s="139"/>
      <c r="Q54" s="139" t="s">
        <v>357</v>
      </c>
      <c r="R54" s="154">
        <f t="shared" si="0"/>
        <v>0</v>
      </c>
      <c r="S54" s="195">
        <f t="shared" si="1"/>
        <v>0</v>
      </c>
      <c r="T54" s="183">
        <v>250000000</v>
      </c>
      <c r="U54" s="177">
        <f t="shared" si="2"/>
        <v>250000000</v>
      </c>
      <c r="V54" s="245">
        <f t="shared" si="3"/>
        <v>-1</v>
      </c>
    </row>
    <row r="55" spans="1:24" ht="13.5" customHeight="1" x14ac:dyDescent="0.25">
      <c r="B55" s="1"/>
      <c r="C55" s="2"/>
      <c r="D55" s="3" t="s">
        <v>45</v>
      </c>
      <c r="F55" s="4" t="s">
        <v>39</v>
      </c>
      <c r="G55" s="4" t="s">
        <v>296</v>
      </c>
      <c r="H55" s="4" t="s">
        <v>16</v>
      </c>
      <c r="I55" s="139" t="s">
        <v>357</v>
      </c>
      <c r="J55" s="139"/>
      <c r="K55" s="139" t="s">
        <v>357</v>
      </c>
      <c r="L55" s="139"/>
      <c r="M55" s="139" t="s">
        <v>357</v>
      </c>
      <c r="N55" s="139"/>
      <c r="O55" s="139" t="s">
        <v>357</v>
      </c>
      <c r="P55" s="139"/>
      <c r="Q55" s="139" t="s">
        <v>357</v>
      </c>
      <c r="R55" s="154">
        <f>SUM(I55:Q55)</f>
        <v>0</v>
      </c>
      <c r="S55" s="195">
        <f>SUM(I55:Q55)</f>
        <v>0</v>
      </c>
      <c r="T55" s="183">
        <v>150000000</v>
      </c>
      <c r="U55" s="177">
        <f t="shared" si="2"/>
        <v>150000000</v>
      </c>
      <c r="V55" s="245">
        <f t="shared" si="3"/>
        <v>-1</v>
      </c>
    </row>
    <row r="56" spans="1:24" ht="13.5" customHeight="1" x14ac:dyDescent="0.25">
      <c r="A56" s="31"/>
      <c r="B56" s="137" t="s">
        <v>367</v>
      </c>
      <c r="C56" s="30">
        <v>109</v>
      </c>
      <c r="D56" s="31" t="s">
        <v>47</v>
      </c>
      <c r="E56" s="38"/>
      <c r="F56" s="4" t="s">
        <v>39</v>
      </c>
      <c r="G56" s="4" t="s">
        <v>40</v>
      </c>
      <c r="H56" s="4" t="s">
        <v>16</v>
      </c>
      <c r="I56" s="139" t="s">
        <v>357</v>
      </c>
      <c r="J56" s="155"/>
      <c r="K56" s="139" t="s">
        <v>357</v>
      </c>
      <c r="L56" s="155"/>
      <c r="M56" s="139" t="s">
        <v>357</v>
      </c>
      <c r="N56" s="155"/>
      <c r="O56" s="139" t="s">
        <v>357</v>
      </c>
      <c r="P56" s="155"/>
      <c r="Q56" s="139" t="s">
        <v>357</v>
      </c>
      <c r="R56" s="154">
        <f t="shared" si="0"/>
        <v>0</v>
      </c>
      <c r="S56" s="195">
        <f t="shared" si="1"/>
        <v>0</v>
      </c>
      <c r="T56" s="187">
        <v>500000000</v>
      </c>
      <c r="U56" s="177">
        <f t="shared" si="2"/>
        <v>500000000</v>
      </c>
      <c r="V56" s="245">
        <f t="shared" si="3"/>
        <v>-1</v>
      </c>
      <c r="W56" s="1" t="s">
        <v>507</v>
      </c>
    </row>
    <row r="57" spans="1:24" ht="13.5" customHeight="1" x14ac:dyDescent="0.25">
      <c r="A57" s="31"/>
      <c r="B57" s="144"/>
      <c r="C57" s="30"/>
      <c r="D57" s="31" t="s">
        <v>48</v>
      </c>
      <c r="E57" s="31"/>
      <c r="F57" s="4" t="s">
        <v>39</v>
      </c>
      <c r="G57" s="4" t="s">
        <v>40</v>
      </c>
      <c r="H57" s="4" t="s">
        <v>16</v>
      </c>
      <c r="I57" s="155" t="s">
        <v>28</v>
      </c>
      <c r="J57" s="155"/>
      <c r="K57" s="155" t="s">
        <v>28</v>
      </c>
      <c r="L57" s="155"/>
      <c r="M57" s="155" t="s">
        <v>28</v>
      </c>
      <c r="N57" s="155"/>
      <c r="O57" s="155" t="s">
        <v>28</v>
      </c>
      <c r="P57" s="155"/>
      <c r="Q57" s="155" t="s">
        <v>28</v>
      </c>
      <c r="R57" s="154">
        <f t="shared" si="0"/>
        <v>0</v>
      </c>
      <c r="S57" s="195">
        <f t="shared" si="1"/>
        <v>0</v>
      </c>
      <c r="T57" s="187">
        <v>500000000</v>
      </c>
      <c r="U57" s="177">
        <f t="shared" si="2"/>
        <v>500000000</v>
      </c>
      <c r="V57" s="245">
        <f t="shared" si="3"/>
        <v>-1</v>
      </c>
    </row>
    <row r="58" spans="1:24" ht="13.5" customHeight="1" x14ac:dyDescent="0.25">
      <c r="B58" s="137"/>
      <c r="C58" s="2"/>
      <c r="D58" s="31" t="s">
        <v>49</v>
      </c>
      <c r="E58" s="31"/>
      <c r="F58" s="4" t="s">
        <v>39</v>
      </c>
      <c r="G58" s="4" t="s">
        <v>40</v>
      </c>
      <c r="H58" s="4" t="s">
        <v>16</v>
      </c>
      <c r="I58" s="155" t="s">
        <v>28</v>
      </c>
      <c r="K58" s="155" t="s">
        <v>28</v>
      </c>
      <c r="M58" s="155" t="s">
        <v>28</v>
      </c>
      <c r="O58" s="155" t="s">
        <v>28</v>
      </c>
      <c r="Q58" s="155" t="s">
        <v>28</v>
      </c>
      <c r="R58" s="154">
        <f t="shared" si="0"/>
        <v>0</v>
      </c>
      <c r="S58" s="195">
        <f t="shared" si="1"/>
        <v>0</v>
      </c>
      <c r="T58" s="180">
        <v>75000000</v>
      </c>
      <c r="U58" s="177">
        <f t="shared" si="2"/>
        <v>75000000</v>
      </c>
      <c r="V58" s="245">
        <f t="shared" si="3"/>
        <v>-1</v>
      </c>
    </row>
    <row r="59" spans="1:24" s="10" customFormat="1" ht="13.5" customHeight="1" x14ac:dyDescent="0.3">
      <c r="B59" s="137"/>
      <c r="C59" s="20"/>
      <c r="D59" s="22" t="s">
        <v>50</v>
      </c>
      <c r="E59" s="22"/>
      <c r="F59" s="34"/>
      <c r="G59" s="34"/>
      <c r="H59" s="4"/>
      <c r="I59" s="138"/>
      <c r="J59" s="138"/>
      <c r="K59" s="138"/>
      <c r="L59" s="138"/>
      <c r="M59" s="138"/>
      <c r="N59" s="138"/>
      <c r="O59" s="138"/>
      <c r="P59" s="138"/>
      <c r="Q59" s="138"/>
      <c r="R59" s="154">
        <f t="shared" si="0"/>
        <v>0</v>
      </c>
      <c r="S59" s="195"/>
      <c r="T59" s="182"/>
      <c r="U59" s="177">
        <f t="shared" si="2"/>
        <v>0</v>
      </c>
      <c r="V59" s="245"/>
      <c r="X59" s="138"/>
    </row>
    <row r="60" spans="1:24" s="31" customFormat="1" ht="13.5" customHeight="1" x14ac:dyDescent="0.25">
      <c r="B60" s="137" t="s">
        <v>358</v>
      </c>
      <c r="C60" s="30">
        <v>21</v>
      </c>
      <c r="D60" s="24" t="s">
        <v>51</v>
      </c>
      <c r="E60" s="3"/>
      <c r="F60" s="4" t="s">
        <v>14</v>
      </c>
      <c r="G60" s="4" t="s">
        <v>15</v>
      </c>
      <c r="H60" s="4" t="s">
        <v>16</v>
      </c>
      <c r="I60" s="159">
        <v>149940000</v>
      </c>
      <c r="J60" s="142"/>
      <c r="K60" s="159">
        <v>152938800</v>
      </c>
      <c r="L60" s="142"/>
      <c r="M60" s="159">
        <v>155997576</v>
      </c>
      <c r="N60" s="142"/>
      <c r="O60" s="159">
        <v>159117528</v>
      </c>
      <c r="P60" s="142"/>
      <c r="Q60" s="159">
        <v>162299878</v>
      </c>
      <c r="R60" s="154">
        <f t="shared" si="0"/>
        <v>780293782</v>
      </c>
      <c r="S60" s="195">
        <f t="shared" si="1"/>
        <v>780293782</v>
      </c>
      <c r="T60" s="180">
        <v>735000000</v>
      </c>
      <c r="U60" s="177">
        <f t="shared" si="2"/>
        <v>735000000</v>
      </c>
      <c r="V60" s="245">
        <f t="shared" si="3"/>
        <v>6.1624193197278965E-2</v>
      </c>
      <c r="X60" s="155"/>
    </row>
    <row r="61" spans="1:24" s="31" customFormat="1" ht="13.5" customHeight="1" x14ac:dyDescent="0.25">
      <c r="B61" s="137" t="s">
        <v>359</v>
      </c>
      <c r="C61" s="30">
        <v>21</v>
      </c>
      <c r="D61" s="24" t="s">
        <v>55</v>
      </c>
      <c r="E61" s="3"/>
      <c r="F61" s="4" t="s">
        <v>14</v>
      </c>
      <c r="G61" s="4" t="s">
        <v>15</v>
      </c>
      <c r="H61" s="4" t="s">
        <v>16</v>
      </c>
      <c r="I61" s="159">
        <v>112200000</v>
      </c>
      <c r="J61" s="142"/>
      <c r="K61" s="159">
        <v>114444000</v>
      </c>
      <c r="L61" s="142"/>
      <c r="M61" s="159">
        <v>116732880</v>
      </c>
      <c r="N61" s="142"/>
      <c r="O61" s="159">
        <v>119067538</v>
      </c>
      <c r="P61" s="142"/>
      <c r="Q61" s="159">
        <v>121448888</v>
      </c>
      <c r="R61" s="154">
        <f t="shared" si="0"/>
        <v>583893306</v>
      </c>
      <c r="S61" s="195">
        <f t="shared" si="1"/>
        <v>583893306</v>
      </c>
      <c r="T61" s="180">
        <v>550000000</v>
      </c>
      <c r="U61" s="177">
        <f t="shared" si="2"/>
        <v>550000000</v>
      </c>
      <c r="V61" s="245">
        <f t="shared" si="3"/>
        <v>6.1624192727272709E-2</v>
      </c>
      <c r="X61" s="155"/>
    </row>
    <row r="62" spans="1:24" ht="13.5" customHeight="1" x14ac:dyDescent="0.25">
      <c r="B62" s="137" t="s">
        <v>360</v>
      </c>
      <c r="C62" s="2">
        <v>22</v>
      </c>
      <c r="D62" s="24" t="s">
        <v>58</v>
      </c>
      <c r="F62" s="4" t="s">
        <v>14</v>
      </c>
      <c r="G62" s="4" t="s">
        <v>15</v>
      </c>
      <c r="H62" s="4" t="s">
        <v>16</v>
      </c>
      <c r="I62" s="159">
        <v>26520000</v>
      </c>
      <c r="K62" s="159">
        <v>27050400</v>
      </c>
      <c r="M62" s="159">
        <v>27591408</v>
      </c>
      <c r="O62" s="159">
        <v>28143236</v>
      </c>
      <c r="Q62" s="159">
        <v>28706101</v>
      </c>
      <c r="R62" s="154">
        <f t="shared" si="0"/>
        <v>138011145</v>
      </c>
      <c r="S62" s="195">
        <f t="shared" si="1"/>
        <v>138011145</v>
      </c>
      <c r="T62" s="180">
        <v>127500000</v>
      </c>
      <c r="U62" s="177">
        <f t="shared" si="2"/>
        <v>127500000</v>
      </c>
      <c r="V62" s="245">
        <f t="shared" si="3"/>
        <v>8.2440352941176576E-2</v>
      </c>
    </row>
    <row r="63" spans="1:24" s="31" customFormat="1" ht="13.5" customHeight="1" x14ac:dyDescent="0.25">
      <c r="B63" s="137" t="s">
        <v>361</v>
      </c>
      <c r="C63" s="30">
        <v>22</v>
      </c>
      <c r="D63" s="24" t="s">
        <v>59</v>
      </c>
      <c r="E63" s="3"/>
      <c r="F63" s="4" t="s">
        <v>14</v>
      </c>
      <c r="G63" s="4" t="s">
        <v>15</v>
      </c>
      <c r="H63" s="4" t="s">
        <v>16</v>
      </c>
      <c r="I63" s="159">
        <v>112200000</v>
      </c>
      <c r="J63" s="142"/>
      <c r="K63" s="159">
        <v>114444000</v>
      </c>
      <c r="L63" s="142"/>
      <c r="M63" s="159">
        <v>116732880</v>
      </c>
      <c r="N63" s="142"/>
      <c r="O63" s="159">
        <v>119067538</v>
      </c>
      <c r="P63" s="142"/>
      <c r="Q63" s="159">
        <v>121448888</v>
      </c>
      <c r="R63" s="154">
        <f t="shared" si="0"/>
        <v>583893306</v>
      </c>
      <c r="S63" s="195">
        <f t="shared" si="1"/>
        <v>583893306</v>
      </c>
      <c r="T63" s="180">
        <v>550000000</v>
      </c>
      <c r="U63" s="177">
        <f t="shared" si="2"/>
        <v>550000000</v>
      </c>
      <c r="V63" s="245">
        <f t="shared" si="3"/>
        <v>6.1624192727272709E-2</v>
      </c>
      <c r="X63" s="155"/>
    </row>
    <row r="64" spans="1:24" ht="13.5" customHeight="1" x14ac:dyDescent="0.25">
      <c r="B64" s="137" t="s">
        <v>362</v>
      </c>
      <c r="C64" s="2">
        <v>22</v>
      </c>
      <c r="D64" s="24" t="s">
        <v>60</v>
      </c>
      <c r="F64" s="4" t="s">
        <v>14</v>
      </c>
      <c r="G64" s="4" t="s">
        <v>15</v>
      </c>
      <c r="H64" s="4" t="s">
        <v>16</v>
      </c>
      <c r="I64" s="159">
        <v>83640000</v>
      </c>
      <c r="J64" s="139"/>
      <c r="K64" s="159">
        <v>85312800</v>
      </c>
      <c r="L64" s="139"/>
      <c r="M64" s="159">
        <v>87019056</v>
      </c>
      <c r="N64" s="139"/>
      <c r="O64" s="159">
        <v>88759437</v>
      </c>
      <c r="P64" s="139"/>
      <c r="Q64" s="159">
        <v>90534626</v>
      </c>
      <c r="R64" s="154">
        <f t="shared" si="0"/>
        <v>435265919</v>
      </c>
      <c r="S64" s="195">
        <f t="shared" si="1"/>
        <v>435265919</v>
      </c>
      <c r="T64" s="183">
        <v>405000000</v>
      </c>
      <c r="U64" s="177">
        <f t="shared" si="2"/>
        <v>405000000</v>
      </c>
      <c r="V64" s="245">
        <f t="shared" si="3"/>
        <v>7.4730664197530938E-2</v>
      </c>
      <c r="W64" s="1" t="s">
        <v>508</v>
      </c>
    </row>
    <row r="65" spans="1:24" ht="13.5" customHeight="1" x14ac:dyDescent="0.25">
      <c r="B65" s="1"/>
      <c r="C65" s="2"/>
      <c r="D65" s="24" t="s">
        <v>60</v>
      </c>
      <c r="F65" s="4" t="s">
        <v>39</v>
      </c>
      <c r="G65" s="4" t="s">
        <v>296</v>
      </c>
      <c r="H65" s="4" t="s">
        <v>16</v>
      </c>
      <c r="I65" s="142" t="s">
        <v>382</v>
      </c>
      <c r="J65" s="139"/>
      <c r="K65" s="142" t="s">
        <v>382</v>
      </c>
      <c r="L65" s="139"/>
      <c r="M65" s="142" t="s">
        <v>382</v>
      </c>
      <c r="N65" s="139"/>
      <c r="O65" s="142" t="s">
        <v>382</v>
      </c>
      <c r="P65" s="139"/>
      <c r="Q65" s="142" t="s">
        <v>382</v>
      </c>
      <c r="R65" s="154">
        <f>SUM(I65:Q65)</f>
        <v>0</v>
      </c>
      <c r="S65" s="195">
        <f>SUM(I65:Q65)</f>
        <v>0</v>
      </c>
      <c r="T65" s="183">
        <v>95000000</v>
      </c>
      <c r="U65" s="177">
        <f t="shared" si="2"/>
        <v>95000000</v>
      </c>
      <c r="V65" s="245">
        <f t="shared" si="3"/>
        <v>-1</v>
      </c>
      <c r="W65" s="36"/>
    </row>
    <row r="66" spans="1:24" ht="13.5" customHeight="1" x14ac:dyDescent="0.25">
      <c r="B66" s="137" t="s">
        <v>363</v>
      </c>
      <c r="C66" s="2">
        <v>23</v>
      </c>
      <c r="D66" s="24" t="s">
        <v>61</v>
      </c>
      <c r="F66" s="4" t="s">
        <v>14</v>
      </c>
      <c r="G66" s="4" t="s">
        <v>15</v>
      </c>
      <c r="H66" s="4" t="s">
        <v>16</v>
      </c>
      <c r="I66" s="159">
        <v>27250000</v>
      </c>
      <c r="K66" s="159">
        <v>27500000</v>
      </c>
      <c r="M66" s="159">
        <v>27750000</v>
      </c>
      <c r="O66" s="159">
        <v>28000000</v>
      </c>
      <c r="Q66" s="159">
        <v>28250000</v>
      </c>
      <c r="R66" s="154">
        <f t="shared" si="0"/>
        <v>138750000</v>
      </c>
      <c r="S66" s="195">
        <f t="shared" si="1"/>
        <v>138750000</v>
      </c>
      <c r="T66" s="180">
        <v>132500000</v>
      </c>
      <c r="U66" s="177">
        <f t="shared" si="2"/>
        <v>132500000</v>
      </c>
      <c r="V66" s="245">
        <f t="shared" si="3"/>
        <v>4.7169811320754818E-2</v>
      </c>
      <c r="W66" s="1" t="s">
        <v>509</v>
      </c>
    </row>
    <row r="67" spans="1:24" ht="13.5" customHeight="1" x14ac:dyDescent="0.25">
      <c r="B67" s="137"/>
      <c r="C67" s="2"/>
      <c r="D67" s="82" t="s">
        <v>161</v>
      </c>
      <c r="E67" s="82"/>
      <c r="F67" s="17" t="s">
        <v>39</v>
      </c>
      <c r="G67" s="17" t="s">
        <v>40</v>
      </c>
      <c r="H67" s="17" t="s">
        <v>102</v>
      </c>
      <c r="I67" s="153" t="s">
        <v>464</v>
      </c>
      <c r="J67" s="153"/>
      <c r="K67" s="153" t="s">
        <v>464</v>
      </c>
      <c r="L67" s="153"/>
      <c r="M67" s="153" t="s">
        <v>464</v>
      </c>
      <c r="N67" s="153"/>
      <c r="O67" s="153" t="s">
        <v>464</v>
      </c>
      <c r="P67" s="153"/>
      <c r="Q67" s="153" t="s">
        <v>464</v>
      </c>
      <c r="R67" s="153">
        <f>SUM(I67:Q67)</f>
        <v>0</v>
      </c>
      <c r="S67" s="195">
        <f>SUM(I67:Q67)</f>
        <v>0</v>
      </c>
      <c r="T67" s="180">
        <v>50000000</v>
      </c>
      <c r="U67" s="177">
        <f>T67</f>
        <v>50000000</v>
      </c>
      <c r="V67" s="245">
        <f t="shared" si="3"/>
        <v>-1</v>
      </c>
    </row>
    <row r="68" spans="1:24" ht="13.5" customHeight="1" x14ac:dyDescent="0.3">
      <c r="B68" s="137"/>
      <c r="C68" s="2"/>
      <c r="D68" s="22" t="s">
        <v>364</v>
      </c>
      <c r="I68" s="159"/>
      <c r="K68" s="159"/>
      <c r="M68" s="159"/>
      <c r="O68" s="159"/>
      <c r="Q68" s="159"/>
      <c r="S68" s="195"/>
      <c r="U68" s="177"/>
      <c r="V68" s="245"/>
      <c r="W68" s="36"/>
    </row>
    <row r="69" spans="1:24" ht="13.5" customHeight="1" x14ac:dyDescent="0.25">
      <c r="B69" s="137" t="s">
        <v>365</v>
      </c>
      <c r="C69" s="2">
        <v>24</v>
      </c>
      <c r="D69" s="3" t="s">
        <v>62</v>
      </c>
      <c r="F69" s="4" t="s">
        <v>14</v>
      </c>
      <c r="G69" s="4" t="s">
        <v>15</v>
      </c>
      <c r="H69" s="4" t="s">
        <v>16</v>
      </c>
      <c r="I69" s="159">
        <v>80000000</v>
      </c>
      <c r="K69" s="159">
        <v>80000000</v>
      </c>
      <c r="M69" s="159">
        <v>80000000</v>
      </c>
      <c r="O69" s="159">
        <v>80000000</v>
      </c>
      <c r="Q69" s="159">
        <v>80000000</v>
      </c>
      <c r="R69" s="154">
        <f t="shared" si="0"/>
        <v>400000000</v>
      </c>
      <c r="S69" s="195">
        <f t="shared" si="1"/>
        <v>400000000</v>
      </c>
      <c r="T69" s="180">
        <v>350000000</v>
      </c>
      <c r="U69" s="177">
        <f t="shared" si="2"/>
        <v>350000000</v>
      </c>
      <c r="V69" s="245">
        <f t="shared" si="3"/>
        <v>0.14285714285714279</v>
      </c>
    </row>
    <row r="70" spans="1:24" ht="13.5" customHeight="1" x14ac:dyDescent="0.25">
      <c r="B70" s="137" t="s">
        <v>366</v>
      </c>
      <c r="C70" s="2">
        <v>24</v>
      </c>
      <c r="D70" s="3" t="s">
        <v>63</v>
      </c>
      <c r="F70" s="4" t="s">
        <v>14</v>
      </c>
      <c r="G70" s="4" t="s">
        <v>15</v>
      </c>
      <c r="H70" s="4" t="s">
        <v>16</v>
      </c>
      <c r="I70" s="159">
        <v>150000000</v>
      </c>
      <c r="K70" s="159">
        <v>150000000</v>
      </c>
      <c r="M70" s="159">
        <v>150000000</v>
      </c>
      <c r="O70" s="159">
        <v>150000000</v>
      </c>
      <c r="Q70" s="159">
        <v>150000000</v>
      </c>
      <c r="R70" s="154">
        <f t="shared" si="0"/>
        <v>750000000</v>
      </c>
      <c r="S70" s="195">
        <f t="shared" si="1"/>
        <v>750000000</v>
      </c>
      <c r="T70" s="180">
        <v>0</v>
      </c>
      <c r="U70" s="177">
        <f t="shared" si="2"/>
        <v>0</v>
      </c>
      <c r="V70" s="245" t="s">
        <v>499</v>
      </c>
    </row>
    <row r="71" spans="1:24" ht="13.5" customHeight="1" x14ac:dyDescent="0.25">
      <c r="B71" s="137"/>
      <c r="C71" s="2"/>
      <c r="D71" s="3" t="s">
        <v>64</v>
      </c>
      <c r="F71" s="4" t="s">
        <v>14</v>
      </c>
      <c r="G71" s="4" t="s">
        <v>15</v>
      </c>
      <c r="H71" s="4" t="s">
        <v>16</v>
      </c>
      <c r="I71" s="142" t="s">
        <v>28</v>
      </c>
      <c r="K71" s="142" t="s">
        <v>28</v>
      </c>
      <c r="M71" s="142" t="s">
        <v>28</v>
      </c>
      <c r="O71" s="142" t="s">
        <v>28</v>
      </c>
      <c r="Q71" s="142" t="s">
        <v>28</v>
      </c>
      <c r="R71" s="154">
        <f t="shared" si="0"/>
        <v>0</v>
      </c>
      <c r="S71" s="195">
        <f t="shared" si="1"/>
        <v>0</v>
      </c>
      <c r="T71" s="180">
        <v>50000000</v>
      </c>
      <c r="U71" s="177">
        <f t="shared" si="2"/>
        <v>50000000</v>
      </c>
      <c r="V71" s="245">
        <f t="shared" si="3"/>
        <v>-1</v>
      </c>
    </row>
    <row r="72" spans="1:24" ht="13.5" customHeight="1" x14ac:dyDescent="0.25">
      <c r="B72" s="137"/>
      <c r="C72" s="2"/>
      <c r="D72" s="3" t="s">
        <v>65</v>
      </c>
      <c r="F72" s="4" t="s">
        <v>14</v>
      </c>
      <c r="G72" s="4" t="s">
        <v>15</v>
      </c>
      <c r="H72" s="4" t="s">
        <v>16</v>
      </c>
      <c r="I72" s="139" t="s">
        <v>28</v>
      </c>
      <c r="J72" s="139"/>
      <c r="K72" s="139" t="s">
        <v>28</v>
      </c>
      <c r="L72" s="139"/>
      <c r="M72" s="139" t="s">
        <v>28</v>
      </c>
      <c r="N72" s="139"/>
      <c r="O72" s="139" t="s">
        <v>28</v>
      </c>
      <c r="P72" s="139"/>
      <c r="Q72" s="139" t="s">
        <v>28</v>
      </c>
      <c r="R72" s="154">
        <f t="shared" si="0"/>
        <v>0</v>
      </c>
      <c r="S72" s="195">
        <f t="shared" si="1"/>
        <v>0</v>
      </c>
      <c r="T72" s="183">
        <v>500000000</v>
      </c>
      <c r="U72" s="177">
        <f t="shared" si="2"/>
        <v>500000000</v>
      </c>
      <c r="V72" s="245">
        <f t="shared" si="3"/>
        <v>-1</v>
      </c>
      <c r="W72" s="1" t="s">
        <v>510</v>
      </c>
    </row>
    <row r="73" spans="1:24" ht="13.5" customHeight="1" x14ac:dyDescent="0.25">
      <c r="B73" s="1"/>
      <c r="C73" s="2"/>
      <c r="D73" s="3" t="s">
        <v>65</v>
      </c>
      <c r="F73" s="4" t="s">
        <v>39</v>
      </c>
      <c r="G73" s="4" t="s">
        <v>296</v>
      </c>
      <c r="H73" s="4" t="s">
        <v>16</v>
      </c>
      <c r="I73" s="142" t="s">
        <v>28</v>
      </c>
      <c r="J73" s="139"/>
      <c r="K73" s="142" t="s">
        <v>28</v>
      </c>
      <c r="L73" s="139"/>
      <c r="M73" s="142" t="s">
        <v>28</v>
      </c>
      <c r="N73" s="139"/>
      <c r="O73" s="142" t="s">
        <v>28</v>
      </c>
      <c r="P73" s="139"/>
      <c r="Q73" s="142" t="s">
        <v>28</v>
      </c>
      <c r="R73" s="154">
        <f>SUM(I73:Q73)</f>
        <v>0</v>
      </c>
      <c r="S73" s="195">
        <f>SUM(I73:Q73)</f>
        <v>0</v>
      </c>
      <c r="T73" s="183">
        <v>500000000</v>
      </c>
      <c r="U73" s="177">
        <f t="shared" si="2"/>
        <v>500000000</v>
      </c>
      <c r="V73" s="245">
        <f t="shared" ref="V73:V95" si="4">S73/T73 - 1</f>
        <v>-1</v>
      </c>
    </row>
    <row r="74" spans="1:24" s="35" customFormat="1" ht="13.5" customHeight="1" x14ac:dyDescent="0.3">
      <c r="B74" s="144">
        <v>1104</v>
      </c>
      <c r="C74" s="30">
        <v>42</v>
      </c>
      <c r="D74" s="3" t="s">
        <v>66</v>
      </c>
      <c r="E74" s="3"/>
      <c r="F74" s="4" t="s">
        <v>14</v>
      </c>
      <c r="G74" s="4" t="s">
        <v>15</v>
      </c>
      <c r="H74" s="4" t="s">
        <v>16</v>
      </c>
      <c r="I74" s="159">
        <v>478000000</v>
      </c>
      <c r="J74" s="138"/>
      <c r="K74" s="159">
        <v>487500000</v>
      </c>
      <c r="L74" s="138"/>
      <c r="M74" s="159">
        <v>497500000</v>
      </c>
      <c r="N74" s="138"/>
      <c r="O74" s="159">
        <v>508000000</v>
      </c>
      <c r="P74" s="138"/>
      <c r="Q74" s="159">
        <v>519000000</v>
      </c>
      <c r="R74" s="154">
        <f t="shared" si="0"/>
        <v>2490000000</v>
      </c>
      <c r="S74" s="195">
        <f t="shared" si="1"/>
        <v>2490000000</v>
      </c>
      <c r="T74" s="180">
        <v>2535000000</v>
      </c>
      <c r="U74" s="177">
        <f t="shared" si="2"/>
        <v>2535000000</v>
      </c>
      <c r="V74" s="245">
        <f t="shared" si="4"/>
        <v>-1.7751479289940808E-2</v>
      </c>
      <c r="X74" s="156"/>
    </row>
    <row r="75" spans="1:24" ht="13.5" customHeight="1" x14ac:dyDescent="0.25">
      <c r="B75" s="137" t="s">
        <v>368</v>
      </c>
      <c r="C75" s="2">
        <v>99</v>
      </c>
      <c r="D75" s="3" t="s">
        <v>70</v>
      </c>
      <c r="F75" s="4" t="s">
        <v>14</v>
      </c>
      <c r="G75" s="4" t="s">
        <v>15</v>
      </c>
      <c r="H75" s="4" t="s">
        <v>16</v>
      </c>
      <c r="I75" s="206">
        <v>4000000</v>
      </c>
      <c r="J75" s="141"/>
      <c r="K75" s="206">
        <v>4000000</v>
      </c>
      <c r="L75" s="141"/>
      <c r="M75" s="206">
        <v>4000000</v>
      </c>
      <c r="N75" s="141"/>
      <c r="O75" s="206">
        <v>4000000</v>
      </c>
      <c r="P75" s="141"/>
      <c r="Q75" s="206">
        <v>4000000</v>
      </c>
      <c r="R75" s="154">
        <f t="shared" si="0"/>
        <v>20000000</v>
      </c>
      <c r="S75" s="195">
        <f t="shared" si="1"/>
        <v>20000000</v>
      </c>
      <c r="T75" s="189">
        <v>20000000</v>
      </c>
      <c r="U75" s="177">
        <f t="shared" si="2"/>
        <v>20000000</v>
      </c>
      <c r="V75" s="245">
        <f t="shared" si="4"/>
        <v>0</v>
      </c>
      <c r="X75" s="142">
        <f>R75</f>
        <v>20000000</v>
      </c>
    </row>
    <row r="76" spans="1:24" ht="13.5" customHeight="1" x14ac:dyDescent="0.25">
      <c r="B76" s="137" t="s">
        <v>369</v>
      </c>
      <c r="C76" s="2">
        <v>100</v>
      </c>
      <c r="D76" s="3" t="s">
        <v>72</v>
      </c>
      <c r="F76" s="4" t="s">
        <v>14</v>
      </c>
      <c r="G76" s="4" t="s">
        <v>15</v>
      </c>
      <c r="H76" s="4" t="s">
        <v>16</v>
      </c>
      <c r="I76" s="159">
        <v>182000000</v>
      </c>
      <c r="J76" s="139"/>
      <c r="K76" s="159">
        <v>184000000</v>
      </c>
      <c r="L76" s="139"/>
      <c r="M76" s="159">
        <v>186000000</v>
      </c>
      <c r="N76" s="139"/>
      <c r="O76" s="159">
        <v>189000000</v>
      </c>
      <c r="P76" s="139"/>
      <c r="Q76" s="159">
        <v>191000000</v>
      </c>
      <c r="R76" s="154">
        <f t="shared" si="0"/>
        <v>932000000</v>
      </c>
      <c r="S76" s="195">
        <f t="shared" si="1"/>
        <v>932000000</v>
      </c>
      <c r="T76" s="183">
        <v>570000000</v>
      </c>
      <c r="U76" s="177">
        <f t="shared" ref="U76:U134" si="5">T76</f>
        <v>570000000</v>
      </c>
      <c r="V76" s="245">
        <f t="shared" si="4"/>
        <v>0.63508771929824559</v>
      </c>
      <c r="W76" s="1" t="s">
        <v>511</v>
      </c>
    </row>
    <row r="77" spans="1:24" ht="13.5" customHeight="1" x14ac:dyDescent="0.25">
      <c r="B77" s="1"/>
      <c r="C77" s="2"/>
      <c r="D77" s="82" t="s">
        <v>307</v>
      </c>
      <c r="E77" s="82"/>
      <c r="F77" s="17" t="s">
        <v>39</v>
      </c>
      <c r="G77" s="17" t="s">
        <v>296</v>
      </c>
      <c r="H77" s="4" t="s">
        <v>16</v>
      </c>
      <c r="I77" s="142" t="s">
        <v>382</v>
      </c>
      <c r="J77" s="139"/>
      <c r="K77" s="142" t="s">
        <v>382</v>
      </c>
      <c r="L77" s="139"/>
      <c r="M77" s="142" t="s">
        <v>382</v>
      </c>
      <c r="N77" s="139"/>
      <c r="O77" s="142" t="s">
        <v>382</v>
      </c>
      <c r="P77" s="139"/>
      <c r="Q77" s="142" t="s">
        <v>382</v>
      </c>
      <c r="R77" s="154">
        <f>SUM(I77:Q77)</f>
        <v>0</v>
      </c>
      <c r="S77" s="195">
        <f>SUM(I77:Q77)</f>
        <v>0</v>
      </c>
      <c r="T77" s="183">
        <v>342000000</v>
      </c>
      <c r="U77" s="177">
        <f t="shared" si="5"/>
        <v>342000000</v>
      </c>
      <c r="V77" s="245">
        <f t="shared" si="4"/>
        <v>-1</v>
      </c>
      <c r="W77" s="36"/>
    </row>
    <row r="78" spans="1:24" ht="13.5" customHeight="1" x14ac:dyDescent="0.3">
      <c r="A78" s="41"/>
      <c r="B78" s="137" t="s">
        <v>370</v>
      </c>
      <c r="C78" s="2">
        <v>185</v>
      </c>
      <c r="D78" s="3" t="s">
        <v>73</v>
      </c>
      <c r="F78" s="4" t="s">
        <v>39</v>
      </c>
      <c r="G78" s="4" t="s">
        <v>40</v>
      </c>
      <c r="H78" s="4" t="s">
        <v>16</v>
      </c>
      <c r="I78" s="142">
        <v>30000000</v>
      </c>
      <c r="K78" s="142">
        <v>30000000</v>
      </c>
      <c r="M78" s="142">
        <v>30000000</v>
      </c>
      <c r="O78" s="142">
        <v>30000000</v>
      </c>
      <c r="Q78" s="142">
        <v>30000000</v>
      </c>
      <c r="R78" s="154">
        <f t="shared" si="0"/>
        <v>150000000</v>
      </c>
      <c r="S78" s="195">
        <f t="shared" si="1"/>
        <v>150000000</v>
      </c>
      <c r="T78" s="180">
        <v>150000000</v>
      </c>
      <c r="U78" s="177">
        <f t="shared" si="5"/>
        <v>150000000</v>
      </c>
      <c r="V78" s="245">
        <f t="shared" si="4"/>
        <v>0</v>
      </c>
    </row>
    <row r="79" spans="1:24" s="31" customFormat="1" ht="13.5" customHeight="1" x14ac:dyDescent="0.3">
      <c r="A79" s="41"/>
      <c r="B79" s="137" t="s">
        <v>371</v>
      </c>
      <c r="C79" s="2">
        <v>262</v>
      </c>
      <c r="D79" s="3" t="s">
        <v>74</v>
      </c>
      <c r="E79" s="3"/>
      <c r="F79" s="4" t="s">
        <v>39</v>
      </c>
      <c r="G79" s="4" t="s">
        <v>40</v>
      </c>
      <c r="H79" s="4" t="s">
        <v>16</v>
      </c>
      <c r="I79" s="142">
        <v>5000000</v>
      </c>
      <c r="J79" s="142"/>
      <c r="K79" s="142">
        <v>5000000</v>
      </c>
      <c r="L79" s="142"/>
      <c r="M79" s="142">
        <v>5000000</v>
      </c>
      <c r="N79" s="142"/>
      <c r="O79" s="142">
        <v>5000000</v>
      </c>
      <c r="P79" s="142"/>
      <c r="Q79" s="142">
        <v>5000000</v>
      </c>
      <c r="R79" s="154">
        <f t="shared" si="0"/>
        <v>25000000</v>
      </c>
      <c r="S79" s="195">
        <f t="shared" si="1"/>
        <v>25000000</v>
      </c>
      <c r="T79" s="180">
        <v>25000000</v>
      </c>
      <c r="U79" s="177">
        <f t="shared" si="5"/>
        <v>25000000</v>
      </c>
      <c r="V79" s="245">
        <f t="shared" si="4"/>
        <v>0</v>
      </c>
      <c r="X79" s="155"/>
    </row>
    <row r="80" spans="1:24" s="31" customFormat="1" ht="13.5" customHeight="1" x14ac:dyDescent="0.3">
      <c r="A80" s="41"/>
      <c r="B80" s="137"/>
      <c r="C80" s="2"/>
      <c r="D80" s="3" t="s">
        <v>80</v>
      </c>
      <c r="E80" s="3"/>
      <c r="F80" s="4" t="s">
        <v>39</v>
      </c>
      <c r="G80" s="4" t="s">
        <v>40</v>
      </c>
      <c r="H80" s="4" t="s">
        <v>16</v>
      </c>
      <c r="I80" s="155" t="s">
        <v>28</v>
      </c>
      <c r="J80" s="155"/>
      <c r="K80" s="155" t="s">
        <v>28</v>
      </c>
      <c r="L80" s="155"/>
      <c r="M80" s="155" t="s">
        <v>28</v>
      </c>
      <c r="N80" s="155"/>
      <c r="O80" s="155" t="s">
        <v>28</v>
      </c>
      <c r="P80" s="155"/>
      <c r="Q80" s="155" t="s">
        <v>28</v>
      </c>
      <c r="R80" s="154">
        <f>SUM(I80:Q80)</f>
        <v>0</v>
      </c>
      <c r="S80" s="195">
        <f>SUM(I80:Q80)</f>
        <v>0</v>
      </c>
      <c r="T80" s="187">
        <v>1000000000</v>
      </c>
      <c r="U80" s="177">
        <f t="shared" si="5"/>
        <v>1000000000</v>
      </c>
      <c r="V80" s="245">
        <f t="shared" si="4"/>
        <v>-1</v>
      </c>
      <c r="X80" s="155"/>
    </row>
    <row r="81" spans="1:24" s="31" customFormat="1" ht="13.5" customHeight="1" x14ac:dyDescent="0.3">
      <c r="A81" s="41"/>
      <c r="B81" s="137"/>
      <c r="C81" s="2"/>
      <c r="D81" s="3" t="s">
        <v>75</v>
      </c>
      <c r="E81" s="3"/>
      <c r="F81" s="4" t="s">
        <v>39</v>
      </c>
      <c r="G81" s="4" t="s">
        <v>40</v>
      </c>
      <c r="H81" s="4" t="s">
        <v>16</v>
      </c>
      <c r="I81" s="155" t="s">
        <v>28</v>
      </c>
      <c r="J81" s="142"/>
      <c r="K81" s="155" t="s">
        <v>28</v>
      </c>
      <c r="L81" s="142"/>
      <c r="M81" s="155" t="s">
        <v>28</v>
      </c>
      <c r="N81" s="142"/>
      <c r="O81" s="155" t="s">
        <v>28</v>
      </c>
      <c r="P81" s="142"/>
      <c r="Q81" s="155" t="s">
        <v>28</v>
      </c>
      <c r="R81" s="154">
        <f t="shared" si="0"/>
        <v>0</v>
      </c>
      <c r="S81" s="195">
        <f t="shared" si="1"/>
        <v>0</v>
      </c>
      <c r="T81" s="180">
        <v>1000000000</v>
      </c>
      <c r="U81" s="177">
        <f t="shared" si="5"/>
        <v>1000000000</v>
      </c>
      <c r="V81" s="245">
        <f t="shared" si="4"/>
        <v>-1</v>
      </c>
      <c r="X81" s="155"/>
    </row>
    <row r="82" spans="1:24" s="31" customFormat="1" ht="13.5" customHeight="1" x14ac:dyDescent="0.3">
      <c r="A82" s="41"/>
      <c r="B82" s="137"/>
      <c r="C82" s="2"/>
      <c r="D82" s="3" t="s">
        <v>77</v>
      </c>
      <c r="E82" s="3"/>
      <c r="F82" s="4" t="s">
        <v>39</v>
      </c>
      <c r="G82" s="4" t="s">
        <v>40</v>
      </c>
      <c r="H82" s="4" t="s">
        <v>16</v>
      </c>
      <c r="I82" s="155" t="s">
        <v>28</v>
      </c>
      <c r="J82" s="142"/>
      <c r="K82" s="155" t="s">
        <v>28</v>
      </c>
      <c r="L82" s="142"/>
      <c r="M82" s="155" t="s">
        <v>28</v>
      </c>
      <c r="N82" s="142"/>
      <c r="O82" s="155" t="s">
        <v>28</v>
      </c>
      <c r="P82" s="142"/>
      <c r="Q82" s="155" t="s">
        <v>28</v>
      </c>
      <c r="R82" s="154">
        <f t="shared" si="0"/>
        <v>0</v>
      </c>
      <c r="S82" s="195">
        <f t="shared" si="1"/>
        <v>0</v>
      </c>
      <c r="T82" s="180">
        <v>100000000</v>
      </c>
      <c r="U82" s="177">
        <f t="shared" si="5"/>
        <v>100000000</v>
      </c>
      <c r="V82" s="245">
        <f t="shared" si="4"/>
        <v>-1</v>
      </c>
      <c r="X82" s="155"/>
    </row>
    <row r="83" spans="1:24" s="31" customFormat="1" ht="13.5" customHeight="1" x14ac:dyDescent="0.3">
      <c r="A83" s="41"/>
      <c r="B83" s="137"/>
      <c r="C83" s="2"/>
      <c r="D83" s="3" t="s">
        <v>78</v>
      </c>
      <c r="E83" s="3"/>
      <c r="F83" s="4" t="s">
        <v>39</v>
      </c>
      <c r="G83" s="4" t="s">
        <v>40</v>
      </c>
      <c r="H83" s="4" t="s">
        <v>16</v>
      </c>
      <c r="I83" s="155" t="s">
        <v>28</v>
      </c>
      <c r="J83" s="155"/>
      <c r="K83" s="155" t="s">
        <v>28</v>
      </c>
      <c r="L83" s="155"/>
      <c r="M83" s="155" t="s">
        <v>28</v>
      </c>
      <c r="N83" s="155"/>
      <c r="O83" s="155" t="s">
        <v>28</v>
      </c>
      <c r="P83" s="155"/>
      <c r="Q83" s="155" t="s">
        <v>28</v>
      </c>
      <c r="R83" s="154">
        <f t="shared" si="0"/>
        <v>0</v>
      </c>
      <c r="S83" s="195">
        <f t="shared" si="1"/>
        <v>0</v>
      </c>
      <c r="T83" s="187">
        <v>250000000</v>
      </c>
      <c r="U83" s="177">
        <f t="shared" si="5"/>
        <v>250000000</v>
      </c>
      <c r="V83" s="245">
        <f t="shared" si="4"/>
        <v>-1</v>
      </c>
      <c r="X83" s="155"/>
    </row>
    <row r="84" spans="1:24" s="31" customFormat="1" ht="13.5" customHeight="1" x14ac:dyDescent="0.3">
      <c r="A84" s="41"/>
      <c r="B84" s="137"/>
      <c r="C84" s="2"/>
      <c r="D84" s="82" t="s">
        <v>79</v>
      </c>
      <c r="E84" s="82"/>
      <c r="F84" s="17" t="s">
        <v>39</v>
      </c>
      <c r="G84" s="17" t="s">
        <v>40</v>
      </c>
      <c r="H84" s="17" t="s">
        <v>16</v>
      </c>
      <c r="I84" s="179" t="s">
        <v>28</v>
      </c>
      <c r="J84" s="179"/>
      <c r="K84" s="179" t="s">
        <v>28</v>
      </c>
      <c r="L84" s="179"/>
      <c r="M84" s="179" t="s">
        <v>28</v>
      </c>
      <c r="N84" s="155"/>
      <c r="O84" s="155" t="s">
        <v>28</v>
      </c>
      <c r="P84" s="155"/>
      <c r="Q84" s="155" t="s">
        <v>28</v>
      </c>
      <c r="R84" s="154">
        <f t="shared" si="0"/>
        <v>0</v>
      </c>
      <c r="S84" s="195">
        <f t="shared" si="1"/>
        <v>0</v>
      </c>
      <c r="T84" s="187">
        <v>10000000</v>
      </c>
      <c r="U84" s="177">
        <f t="shared" si="5"/>
        <v>10000000</v>
      </c>
      <c r="V84" s="245">
        <f t="shared" si="4"/>
        <v>-1</v>
      </c>
      <c r="X84" s="155"/>
    </row>
    <row r="85" spans="1:24" ht="13.5" customHeight="1" x14ac:dyDescent="0.3">
      <c r="A85" s="41"/>
      <c r="B85" s="137"/>
      <c r="C85" s="2"/>
      <c r="D85" s="82" t="s">
        <v>82</v>
      </c>
      <c r="E85" s="82"/>
      <c r="F85" s="17" t="s">
        <v>39</v>
      </c>
      <c r="G85" s="17" t="s">
        <v>40</v>
      </c>
      <c r="H85" s="17" t="s">
        <v>16</v>
      </c>
      <c r="I85" s="179" t="s">
        <v>28</v>
      </c>
      <c r="J85" s="153"/>
      <c r="K85" s="179" t="s">
        <v>28</v>
      </c>
      <c r="L85" s="153"/>
      <c r="M85" s="179" t="s">
        <v>28</v>
      </c>
      <c r="O85" s="155" t="s">
        <v>28</v>
      </c>
      <c r="Q85" s="155" t="s">
        <v>28</v>
      </c>
      <c r="R85" s="154">
        <f t="shared" ref="R85:R218" si="6">SUM(I85:Q85)</f>
        <v>0</v>
      </c>
      <c r="S85" s="195">
        <f t="shared" si="1"/>
        <v>0</v>
      </c>
      <c r="T85" s="180">
        <v>12500000</v>
      </c>
      <c r="U85" s="177">
        <f t="shared" si="5"/>
        <v>12500000</v>
      </c>
      <c r="V85" s="245">
        <f t="shared" si="4"/>
        <v>-1</v>
      </c>
    </row>
    <row r="86" spans="1:24" ht="13.5" customHeight="1" x14ac:dyDescent="0.3">
      <c r="A86" s="41"/>
      <c r="B86" s="137"/>
      <c r="C86" s="76"/>
      <c r="D86" s="82" t="s">
        <v>83</v>
      </c>
      <c r="E86" s="82"/>
      <c r="F86" s="17" t="s">
        <v>39</v>
      </c>
      <c r="G86" s="17" t="s">
        <v>40</v>
      </c>
      <c r="H86" s="17" t="s">
        <v>16</v>
      </c>
      <c r="I86" s="179" t="s">
        <v>28</v>
      </c>
      <c r="J86" s="153"/>
      <c r="K86" s="179" t="s">
        <v>28</v>
      </c>
      <c r="L86" s="153"/>
      <c r="M86" s="179" t="s">
        <v>28</v>
      </c>
      <c r="O86" s="155" t="s">
        <v>28</v>
      </c>
      <c r="Q86" s="155" t="s">
        <v>28</v>
      </c>
      <c r="R86" s="154">
        <f t="shared" si="6"/>
        <v>0</v>
      </c>
      <c r="S86" s="195">
        <f t="shared" si="1"/>
        <v>0</v>
      </c>
      <c r="T86" s="180">
        <v>25000000</v>
      </c>
      <c r="U86" s="177">
        <f t="shared" si="5"/>
        <v>25000000</v>
      </c>
      <c r="V86" s="245">
        <f t="shared" si="4"/>
        <v>-1</v>
      </c>
    </row>
    <row r="87" spans="1:24" ht="13.5" customHeight="1" x14ac:dyDescent="0.3">
      <c r="A87" s="41"/>
      <c r="B87" s="137"/>
      <c r="C87" s="76"/>
      <c r="D87" s="82" t="s">
        <v>84</v>
      </c>
      <c r="E87" s="82"/>
      <c r="F87" s="17" t="s">
        <v>39</v>
      </c>
      <c r="G87" s="17" t="s">
        <v>40</v>
      </c>
      <c r="H87" s="17" t="s">
        <v>16</v>
      </c>
      <c r="I87" s="179" t="s">
        <v>28</v>
      </c>
      <c r="J87" s="153"/>
      <c r="K87" s="179" t="s">
        <v>28</v>
      </c>
      <c r="L87" s="153"/>
      <c r="M87" s="179" t="s">
        <v>28</v>
      </c>
      <c r="O87" s="155" t="s">
        <v>28</v>
      </c>
      <c r="Q87" s="155" t="s">
        <v>28</v>
      </c>
      <c r="R87" s="154">
        <f t="shared" si="6"/>
        <v>0</v>
      </c>
      <c r="S87" s="195">
        <f t="shared" si="1"/>
        <v>0</v>
      </c>
      <c r="T87" s="180">
        <v>0</v>
      </c>
      <c r="U87" s="177">
        <f t="shared" si="5"/>
        <v>0</v>
      </c>
      <c r="V87" s="245" t="s">
        <v>498</v>
      </c>
    </row>
    <row r="88" spans="1:24" ht="13.5" customHeight="1" x14ac:dyDescent="0.3">
      <c r="A88" s="41"/>
      <c r="B88" s="137"/>
      <c r="C88" s="76"/>
      <c r="D88" s="82" t="s">
        <v>85</v>
      </c>
      <c r="E88" s="84"/>
      <c r="F88" s="17" t="s">
        <v>39</v>
      </c>
      <c r="G88" s="17" t="s">
        <v>40</v>
      </c>
      <c r="H88" s="17" t="s">
        <v>16</v>
      </c>
      <c r="I88" s="179" t="s">
        <v>28</v>
      </c>
      <c r="J88" s="153"/>
      <c r="K88" s="179" t="s">
        <v>28</v>
      </c>
      <c r="L88" s="153"/>
      <c r="M88" s="179" t="s">
        <v>28</v>
      </c>
      <c r="N88" s="200"/>
      <c r="O88" s="155" t="s">
        <v>28</v>
      </c>
      <c r="P88" s="200"/>
      <c r="Q88" s="155" t="s">
        <v>28</v>
      </c>
      <c r="R88" s="154">
        <f t="shared" si="6"/>
        <v>0</v>
      </c>
      <c r="S88" s="195">
        <f t="shared" ref="S88:S226" si="7">SUM(I88:Q88)</f>
        <v>0</v>
      </c>
      <c r="T88" s="180">
        <v>270000000</v>
      </c>
      <c r="U88" s="177">
        <f t="shared" si="5"/>
        <v>270000000</v>
      </c>
      <c r="V88" s="245">
        <f t="shared" si="4"/>
        <v>-1</v>
      </c>
    </row>
    <row r="89" spans="1:24" ht="13.5" customHeight="1" x14ac:dyDescent="0.25">
      <c r="B89" s="1"/>
      <c r="C89" s="76"/>
      <c r="D89" s="82" t="s">
        <v>308</v>
      </c>
      <c r="E89" s="82"/>
      <c r="F89" s="17" t="s">
        <v>39</v>
      </c>
      <c r="G89" s="17" t="s">
        <v>296</v>
      </c>
      <c r="H89" s="17" t="s">
        <v>16</v>
      </c>
      <c r="I89" s="153" t="s">
        <v>28</v>
      </c>
      <c r="J89" s="153"/>
      <c r="K89" s="153" t="s">
        <v>28</v>
      </c>
      <c r="L89" s="153"/>
      <c r="M89" s="153" t="s">
        <v>28</v>
      </c>
      <c r="N89" s="200"/>
      <c r="O89" s="142" t="s">
        <v>28</v>
      </c>
      <c r="P89" s="200"/>
      <c r="Q89" s="142" t="s">
        <v>28</v>
      </c>
      <c r="R89" s="154">
        <f t="shared" si="6"/>
        <v>0</v>
      </c>
      <c r="S89" s="195">
        <f t="shared" si="7"/>
        <v>0</v>
      </c>
      <c r="T89" s="180">
        <v>1250000000</v>
      </c>
      <c r="U89" s="177">
        <f t="shared" si="5"/>
        <v>1250000000</v>
      </c>
      <c r="V89" s="245">
        <f t="shared" si="4"/>
        <v>-1</v>
      </c>
    </row>
    <row r="90" spans="1:24" ht="13.5" customHeight="1" x14ac:dyDescent="0.25">
      <c r="B90" s="137" t="s">
        <v>373</v>
      </c>
      <c r="C90" s="76"/>
      <c r="D90" s="82" t="s">
        <v>87</v>
      </c>
      <c r="E90" s="82"/>
      <c r="F90" s="17" t="s">
        <v>14</v>
      </c>
      <c r="G90" s="17" t="s">
        <v>15</v>
      </c>
      <c r="H90" s="17" t="s">
        <v>16</v>
      </c>
      <c r="I90" s="210">
        <v>100000000</v>
      </c>
      <c r="J90" s="153"/>
      <c r="K90" s="210">
        <v>100000000</v>
      </c>
      <c r="L90" s="153"/>
      <c r="M90" s="210">
        <v>100000000</v>
      </c>
      <c r="O90" s="159">
        <v>100000000</v>
      </c>
      <c r="Q90" s="159">
        <v>100000000</v>
      </c>
      <c r="R90" s="154">
        <f>SUM(I90:Q90)</f>
        <v>500000000</v>
      </c>
      <c r="S90" s="195">
        <f t="shared" si="7"/>
        <v>500000000</v>
      </c>
      <c r="T90" s="180">
        <v>500000000</v>
      </c>
      <c r="U90" s="177">
        <f t="shared" si="5"/>
        <v>500000000</v>
      </c>
      <c r="V90" s="245">
        <f t="shared" si="4"/>
        <v>0</v>
      </c>
    </row>
    <row r="91" spans="1:24" ht="12.5" x14ac:dyDescent="0.25">
      <c r="B91" s="137"/>
      <c r="C91" s="76"/>
      <c r="D91" s="82"/>
      <c r="E91" s="82"/>
      <c r="F91" s="17"/>
      <c r="G91" s="17"/>
      <c r="H91" s="17"/>
      <c r="I91" s="153"/>
      <c r="J91" s="153"/>
      <c r="K91" s="153"/>
      <c r="L91" s="153"/>
      <c r="M91" s="153"/>
      <c r="S91" s="195"/>
      <c r="U91" s="177"/>
      <c r="V91" s="247"/>
    </row>
    <row r="92" spans="1:24" s="41" customFormat="1" ht="13.5" customHeight="1" x14ac:dyDescent="0.3">
      <c r="A92" s="49"/>
      <c r="B92" s="147"/>
      <c r="C92" s="194"/>
      <c r="D92" s="192" t="s">
        <v>89</v>
      </c>
      <c r="E92" s="192"/>
      <c r="F92" s="193"/>
      <c r="G92" s="193"/>
      <c r="H92" s="193"/>
      <c r="I92" s="175"/>
      <c r="J92" s="175"/>
      <c r="K92" s="175"/>
      <c r="L92" s="175"/>
      <c r="M92" s="175"/>
      <c r="N92" s="158"/>
      <c r="O92" s="158"/>
      <c r="P92" s="158"/>
      <c r="Q92" s="158"/>
      <c r="R92" s="154"/>
      <c r="S92" s="195">
        <v>376065000000</v>
      </c>
      <c r="T92" s="180">
        <v>303500000000</v>
      </c>
      <c r="U92" s="177"/>
      <c r="V92" s="245">
        <f t="shared" si="4"/>
        <v>0.23909390444810552</v>
      </c>
      <c r="X92" s="158"/>
    </row>
    <row r="93" spans="1:24" s="41" customFormat="1" ht="13.5" customHeight="1" x14ac:dyDescent="0.3">
      <c r="A93" s="49"/>
      <c r="B93" s="147"/>
      <c r="C93" s="50"/>
      <c r="D93" s="51" t="s">
        <v>90</v>
      </c>
      <c r="E93" s="51"/>
      <c r="F93" s="49"/>
      <c r="G93" s="49"/>
      <c r="H93" s="49"/>
      <c r="I93" s="158"/>
      <c r="J93" s="158"/>
      <c r="K93" s="158"/>
      <c r="L93" s="158"/>
      <c r="M93" s="158"/>
      <c r="N93" s="158"/>
      <c r="O93" s="158"/>
      <c r="P93" s="158"/>
      <c r="Q93" s="158"/>
      <c r="R93" s="154"/>
      <c r="S93" s="195">
        <v>17279000000</v>
      </c>
      <c r="T93" s="180">
        <v>14682500000</v>
      </c>
      <c r="U93" s="177"/>
      <c r="V93" s="245">
        <f t="shared" si="4"/>
        <v>0.17684318065724502</v>
      </c>
      <c r="X93" s="158"/>
    </row>
    <row r="94" spans="1:24" ht="13.5" customHeight="1" x14ac:dyDescent="0.25">
      <c r="A94" s="4"/>
      <c r="B94" s="147"/>
      <c r="C94" s="55"/>
      <c r="D94" s="56" t="s">
        <v>91</v>
      </c>
      <c r="E94" s="56"/>
      <c r="F94" s="46"/>
      <c r="G94" s="46"/>
      <c r="H94" s="46"/>
      <c r="I94" s="200"/>
      <c r="J94" s="200"/>
      <c r="K94" s="200"/>
      <c r="L94" s="200"/>
      <c r="M94" s="200"/>
      <c r="N94" s="200"/>
      <c r="O94" s="200"/>
      <c r="P94" s="200"/>
      <c r="Q94" s="200"/>
      <c r="S94" s="195">
        <f t="shared" si="7"/>
        <v>0</v>
      </c>
      <c r="T94" s="180">
        <v>47272000000</v>
      </c>
      <c r="U94" s="177"/>
      <c r="V94" s="245">
        <f t="shared" si="4"/>
        <v>-1</v>
      </c>
    </row>
    <row r="95" spans="1:24" ht="13.5" customHeight="1" x14ac:dyDescent="0.3">
      <c r="B95" s="137"/>
      <c r="C95" s="2"/>
      <c r="D95" s="22" t="s">
        <v>92</v>
      </c>
      <c r="E95" s="22"/>
      <c r="I95" s="138"/>
      <c r="J95" s="138"/>
      <c r="K95" s="138"/>
      <c r="L95" s="138"/>
      <c r="M95" s="138"/>
      <c r="N95" s="138"/>
      <c r="O95" s="138"/>
      <c r="P95" s="138"/>
      <c r="Q95" s="138"/>
      <c r="S95" s="195">
        <f>SUM(R8:R95)</f>
        <v>393344000000</v>
      </c>
      <c r="T95" s="180">
        <v>365454500000</v>
      </c>
      <c r="U95" s="177"/>
      <c r="V95" s="245">
        <f t="shared" si="4"/>
        <v>7.6314561730666863E-2</v>
      </c>
    </row>
    <row r="96" spans="1:24" ht="13.5" customHeight="1" x14ac:dyDescent="0.3">
      <c r="B96" s="137"/>
      <c r="C96" s="2"/>
      <c r="D96" s="22"/>
      <c r="E96" s="22"/>
      <c r="I96" s="138"/>
      <c r="J96" s="138"/>
      <c r="K96" s="138"/>
      <c r="L96" s="138"/>
      <c r="M96" s="138"/>
      <c r="N96" s="138"/>
      <c r="O96" s="138"/>
      <c r="P96" s="138"/>
      <c r="Q96" s="138"/>
      <c r="S96" s="239"/>
      <c r="U96" s="177"/>
      <c r="V96" s="247"/>
    </row>
    <row r="97" spans="1:24" ht="13.5" customHeight="1" x14ac:dyDescent="0.3">
      <c r="B97" s="152"/>
      <c r="C97" s="13"/>
      <c r="D97" s="235" t="s">
        <v>172</v>
      </c>
      <c r="E97" s="236"/>
      <c r="S97" s="195"/>
      <c r="U97" s="177"/>
      <c r="V97" s="247"/>
    </row>
    <row r="98" spans="1:24" ht="13.5" customHeight="1" x14ac:dyDescent="0.3">
      <c r="A98" s="18"/>
      <c r="B98" s="148"/>
      <c r="C98" s="2"/>
      <c r="D98" s="83" t="s">
        <v>173</v>
      </c>
      <c r="E98" s="82"/>
      <c r="F98" s="17"/>
      <c r="G98" s="17"/>
      <c r="H98" s="17"/>
      <c r="I98" s="215"/>
      <c r="J98" s="215"/>
      <c r="K98" s="215"/>
      <c r="L98" s="215"/>
      <c r="M98" s="215"/>
      <c r="N98" s="215"/>
      <c r="O98" s="215"/>
      <c r="P98" s="215"/>
      <c r="Q98" s="215"/>
      <c r="S98" s="195"/>
      <c r="U98" s="177"/>
      <c r="V98" s="247"/>
    </row>
    <row r="99" spans="1:24" ht="13.5" customHeight="1" x14ac:dyDescent="0.3">
      <c r="A99" s="18"/>
      <c r="B99" s="148"/>
      <c r="C99" s="83"/>
      <c r="D99" s="82"/>
      <c r="E99" s="82"/>
      <c r="F99" s="17"/>
      <c r="G99" s="17"/>
      <c r="H99" s="17"/>
      <c r="I99" s="215"/>
      <c r="J99" s="215"/>
      <c r="K99" s="215"/>
      <c r="L99" s="215"/>
      <c r="M99" s="215"/>
      <c r="N99" s="215"/>
      <c r="O99" s="215"/>
      <c r="P99" s="215"/>
      <c r="Q99" s="215"/>
      <c r="S99" s="195"/>
      <c r="U99" s="177"/>
      <c r="V99" s="247"/>
    </row>
    <row r="100" spans="1:24" s="10" customFormat="1" ht="13.5" customHeight="1" x14ac:dyDescent="0.3">
      <c r="A100" s="87"/>
      <c r="B100" s="148" t="s">
        <v>384</v>
      </c>
      <c r="C100" s="76">
        <v>427</v>
      </c>
      <c r="D100" s="84" t="s">
        <v>174</v>
      </c>
      <c r="E100" s="84"/>
      <c r="F100" s="85" t="s">
        <v>14</v>
      </c>
      <c r="G100" s="85" t="s">
        <v>15</v>
      </c>
      <c r="H100" s="86" t="s">
        <v>176</v>
      </c>
      <c r="I100" s="249">
        <v>16868000000</v>
      </c>
      <c r="J100" s="165"/>
      <c r="K100" s="249">
        <v>17205000000</v>
      </c>
      <c r="L100" s="165"/>
      <c r="M100" s="249">
        <v>17527000000</v>
      </c>
      <c r="N100" s="165"/>
      <c r="O100" s="249">
        <v>17527000000</v>
      </c>
      <c r="P100" s="165"/>
      <c r="Q100" s="249">
        <v>17527000000</v>
      </c>
      <c r="R100" s="131"/>
      <c r="S100" s="197">
        <f t="shared" ref="S100" si="8">SUM(I100:Q100)</f>
        <v>86654000000</v>
      </c>
      <c r="T100" s="182">
        <v>69900000000</v>
      </c>
      <c r="U100" s="250"/>
      <c r="V100" s="251">
        <f t="shared" ref="V100:V161" si="9">S100/T100 - 1</f>
        <v>0.23968526466380546</v>
      </c>
      <c r="X100" s="138"/>
    </row>
    <row r="101" spans="1:24" ht="13.5" customHeight="1" x14ac:dyDescent="0.25">
      <c r="A101" s="18"/>
      <c r="B101" s="148" t="s">
        <v>384</v>
      </c>
      <c r="C101" s="76">
        <v>428</v>
      </c>
      <c r="D101" s="82" t="s">
        <v>383</v>
      </c>
      <c r="E101" s="82"/>
      <c r="F101" s="88" t="s">
        <v>14</v>
      </c>
      <c r="G101" s="88" t="s">
        <v>15</v>
      </c>
      <c r="H101" s="17" t="s">
        <v>176</v>
      </c>
      <c r="I101" s="207">
        <v>222930000</v>
      </c>
      <c r="J101" s="166"/>
      <c r="K101" s="207">
        <v>225820000</v>
      </c>
      <c r="L101" s="166"/>
      <c r="M101" s="207">
        <v>228760000</v>
      </c>
      <c r="N101" s="166"/>
      <c r="O101" s="207">
        <v>231730000</v>
      </c>
      <c r="P101" s="166"/>
      <c r="Q101" s="207">
        <v>234750000</v>
      </c>
      <c r="R101" s="154">
        <f>SUM(I101:Q101)</f>
        <v>1143990000</v>
      </c>
      <c r="S101" s="195">
        <f t="shared" ref="S101:S106" si="10">SUM(I101:Q101)</f>
        <v>1143990000</v>
      </c>
      <c r="T101" s="180">
        <v>966443225</v>
      </c>
      <c r="U101" s="177">
        <f t="shared" si="5"/>
        <v>966443225</v>
      </c>
      <c r="V101" s="245">
        <f t="shared" si="9"/>
        <v>0.18371154187562344</v>
      </c>
    </row>
    <row r="102" spans="1:24" s="41" customFormat="1" ht="13.5" customHeight="1" x14ac:dyDescent="0.3">
      <c r="A102" s="89"/>
      <c r="B102" s="149" t="s">
        <v>384</v>
      </c>
      <c r="C102" s="90">
        <v>428</v>
      </c>
      <c r="D102" s="91"/>
      <c r="E102" s="91" t="s">
        <v>407</v>
      </c>
      <c r="F102" s="161" t="s">
        <v>14</v>
      </c>
      <c r="G102" s="161" t="s">
        <v>15</v>
      </c>
      <c r="H102" s="92" t="s">
        <v>176</v>
      </c>
      <c r="I102" s="208">
        <v>15000000</v>
      </c>
      <c r="J102" s="167"/>
      <c r="K102" s="208">
        <v>15200000</v>
      </c>
      <c r="L102" s="167"/>
      <c r="M102" s="208">
        <v>15400000</v>
      </c>
      <c r="N102" s="167"/>
      <c r="O102" s="208">
        <v>15600000</v>
      </c>
      <c r="P102" s="167"/>
      <c r="Q102" s="208">
        <v>15800000</v>
      </c>
      <c r="R102" s="160"/>
      <c r="S102" s="238">
        <f t="shared" si="10"/>
        <v>77000000</v>
      </c>
      <c r="T102" s="184">
        <v>68864631</v>
      </c>
      <c r="U102" s="178">
        <f t="shared" si="5"/>
        <v>68864631</v>
      </c>
      <c r="V102" s="248">
        <f t="shared" si="9"/>
        <v>0.11813566531707687</v>
      </c>
      <c r="W102" s="41" t="s">
        <v>408</v>
      </c>
      <c r="X102" s="158"/>
    </row>
    <row r="103" spans="1:24" ht="13.5" customHeight="1" x14ac:dyDescent="0.25">
      <c r="A103" s="18"/>
      <c r="B103" s="148" t="s">
        <v>384</v>
      </c>
      <c r="C103" s="76">
        <v>428</v>
      </c>
      <c r="D103" s="3" t="s">
        <v>387</v>
      </c>
      <c r="F103" s="88" t="s">
        <v>14</v>
      </c>
      <c r="G103" s="88" t="s">
        <v>15</v>
      </c>
      <c r="H103" s="17" t="s">
        <v>176</v>
      </c>
      <c r="I103" s="207">
        <v>7745474000</v>
      </c>
      <c r="J103" s="166"/>
      <c r="K103" s="207">
        <v>7869922000</v>
      </c>
      <c r="L103" s="168"/>
      <c r="M103" s="207">
        <v>7996361000</v>
      </c>
      <c r="N103" s="168"/>
      <c r="O103" s="207">
        <v>8124823000</v>
      </c>
      <c r="P103" s="168"/>
      <c r="Q103" s="207">
        <v>8255340000</v>
      </c>
      <c r="R103" s="154">
        <f>SUM(I103:Q103)</f>
        <v>39991920000</v>
      </c>
      <c r="S103" s="195">
        <f t="shared" si="10"/>
        <v>39991920000</v>
      </c>
      <c r="T103" s="180">
        <v>33540947107</v>
      </c>
      <c r="U103" s="177">
        <f t="shared" si="5"/>
        <v>33540947107</v>
      </c>
      <c r="V103" s="245">
        <f t="shared" si="9"/>
        <v>0.19233126817858048</v>
      </c>
    </row>
    <row r="104" spans="1:24" s="41" customFormat="1" ht="13.5" customHeight="1" x14ac:dyDescent="0.3">
      <c r="A104" s="89"/>
      <c r="B104" s="149" t="s">
        <v>411</v>
      </c>
      <c r="C104" s="90">
        <v>422</v>
      </c>
      <c r="D104" s="27"/>
      <c r="E104" s="27" t="s">
        <v>406</v>
      </c>
      <c r="F104" s="161" t="s">
        <v>14</v>
      </c>
      <c r="G104" s="161" t="s">
        <v>15</v>
      </c>
      <c r="H104" s="92" t="s">
        <v>176</v>
      </c>
      <c r="I104" s="208">
        <v>400000000</v>
      </c>
      <c r="J104" s="167"/>
      <c r="K104" s="208">
        <v>400000000</v>
      </c>
      <c r="L104" s="172"/>
      <c r="M104" s="208">
        <v>400000000</v>
      </c>
      <c r="N104" s="172"/>
      <c r="O104" s="208">
        <v>400000000</v>
      </c>
      <c r="P104" s="172"/>
      <c r="Q104" s="208">
        <v>400000000</v>
      </c>
      <c r="R104" s="160"/>
      <c r="S104" s="238">
        <f t="shared" si="10"/>
        <v>2000000000</v>
      </c>
      <c r="T104" s="184">
        <v>0</v>
      </c>
      <c r="U104" s="178"/>
      <c r="V104" s="248" t="s">
        <v>499</v>
      </c>
      <c r="W104" s="41" t="s">
        <v>512</v>
      </c>
      <c r="X104" s="158"/>
    </row>
    <row r="105" spans="1:24" s="41" customFormat="1" ht="13.5" customHeight="1" x14ac:dyDescent="0.3">
      <c r="C105" s="72"/>
      <c r="E105" s="27" t="s">
        <v>406</v>
      </c>
      <c r="F105" s="70" t="s">
        <v>39</v>
      </c>
      <c r="G105" s="70" t="s">
        <v>296</v>
      </c>
      <c r="H105" s="92" t="s">
        <v>176</v>
      </c>
      <c r="I105" s="173" t="s">
        <v>382</v>
      </c>
      <c r="J105" s="167"/>
      <c r="K105" s="173" t="s">
        <v>382</v>
      </c>
      <c r="L105" s="173"/>
      <c r="M105" s="173" t="s">
        <v>382</v>
      </c>
      <c r="N105" s="173"/>
      <c r="O105" s="173" t="s">
        <v>382</v>
      </c>
      <c r="P105" s="167"/>
      <c r="Q105" s="173" t="s">
        <v>382</v>
      </c>
      <c r="R105" s="160">
        <f>SUM(I105:Q105)</f>
        <v>0</v>
      </c>
      <c r="S105" s="238">
        <f t="shared" si="10"/>
        <v>0</v>
      </c>
      <c r="T105" s="190">
        <v>1750000000</v>
      </c>
      <c r="U105" s="178">
        <f t="shared" si="5"/>
        <v>1750000000</v>
      </c>
      <c r="V105" s="248">
        <f t="shared" si="9"/>
        <v>-1</v>
      </c>
      <c r="X105" s="158"/>
    </row>
    <row r="106" spans="1:24" ht="13.5" customHeight="1" x14ac:dyDescent="0.25">
      <c r="A106" s="18"/>
      <c r="B106" s="148" t="s">
        <v>384</v>
      </c>
      <c r="C106" s="76">
        <v>429</v>
      </c>
      <c r="D106" s="82" t="s">
        <v>388</v>
      </c>
      <c r="E106" s="82"/>
      <c r="F106" s="88" t="s">
        <v>14</v>
      </c>
      <c r="G106" s="88" t="s">
        <v>15</v>
      </c>
      <c r="H106" s="17" t="s">
        <v>176</v>
      </c>
      <c r="I106" s="207">
        <v>447300000</v>
      </c>
      <c r="J106" s="166"/>
      <c r="K106" s="207">
        <v>453100000</v>
      </c>
      <c r="L106" s="166"/>
      <c r="M106" s="207">
        <v>459000000</v>
      </c>
      <c r="N106" s="166"/>
      <c r="O106" s="207">
        <v>465000000</v>
      </c>
      <c r="P106" s="166"/>
      <c r="Q106" s="207">
        <v>471000000</v>
      </c>
      <c r="R106" s="154">
        <f>SUM(I106:Q106)</f>
        <v>2295400000</v>
      </c>
      <c r="S106" s="195">
        <f t="shared" si="10"/>
        <v>2295400000</v>
      </c>
      <c r="T106" s="180">
        <v>1943105343</v>
      </c>
      <c r="U106" s="177">
        <f t="shared" si="5"/>
        <v>1943105343</v>
      </c>
      <c r="V106" s="245">
        <f t="shared" si="9"/>
        <v>0.18130497055609207</v>
      </c>
    </row>
    <row r="107" spans="1:24" ht="13.5" hidden="1" customHeight="1" x14ac:dyDescent="0.25">
      <c r="A107" s="18"/>
      <c r="B107" s="148"/>
      <c r="C107" s="76"/>
      <c r="D107" s="82"/>
      <c r="E107" s="82" t="s">
        <v>185</v>
      </c>
      <c r="F107" s="88" t="s">
        <v>14</v>
      </c>
      <c r="G107" s="88" t="s">
        <v>15</v>
      </c>
      <c r="H107" s="17" t="s">
        <v>176</v>
      </c>
      <c r="I107" s="166"/>
      <c r="J107" s="166"/>
      <c r="K107" s="166"/>
      <c r="L107" s="166"/>
      <c r="M107" s="166"/>
      <c r="N107" s="166"/>
      <c r="O107" s="166"/>
      <c r="P107" s="166"/>
      <c r="Q107" s="166"/>
      <c r="R107" s="154">
        <f>SUM(I107:Q107)</f>
        <v>0</v>
      </c>
      <c r="S107" s="195">
        <f t="shared" ref="S107:S108" si="11">SUM(I107:Q107)</f>
        <v>0</v>
      </c>
      <c r="U107" s="177">
        <f t="shared" si="5"/>
        <v>0</v>
      </c>
      <c r="V107" s="245" t="e">
        <f t="shared" si="9"/>
        <v>#DIV/0!</v>
      </c>
    </row>
    <row r="108" spans="1:24" s="41" customFormat="1" ht="13.5" customHeight="1" x14ac:dyDescent="0.3">
      <c r="A108" s="89"/>
      <c r="B108" s="149" t="s">
        <v>384</v>
      </c>
      <c r="C108" s="90">
        <v>429</v>
      </c>
      <c r="D108" s="91"/>
      <c r="E108" s="91" t="s">
        <v>409</v>
      </c>
      <c r="F108" s="161" t="s">
        <v>14</v>
      </c>
      <c r="G108" s="161" t="s">
        <v>15</v>
      </c>
      <c r="H108" s="92" t="s">
        <v>176</v>
      </c>
      <c r="I108" s="167">
        <v>10000000</v>
      </c>
      <c r="J108" s="167"/>
      <c r="K108" s="167">
        <v>10100000</v>
      </c>
      <c r="L108" s="167"/>
      <c r="M108" s="167">
        <v>10200000</v>
      </c>
      <c r="N108" s="167"/>
      <c r="O108" s="167">
        <v>10300000</v>
      </c>
      <c r="P108" s="167"/>
      <c r="Q108" s="167">
        <v>10400000</v>
      </c>
      <c r="R108" s="160"/>
      <c r="S108" s="238">
        <f t="shared" si="11"/>
        <v>51000000</v>
      </c>
      <c r="T108" s="184">
        <v>24102620</v>
      </c>
      <c r="U108" s="178">
        <f t="shared" si="5"/>
        <v>24102620</v>
      </c>
      <c r="V108" s="248">
        <f t="shared" si="9"/>
        <v>1.1159525395994296</v>
      </c>
      <c r="W108" s="41" t="s">
        <v>410</v>
      </c>
      <c r="X108" s="158"/>
    </row>
    <row r="109" spans="1:24" ht="13.5" customHeight="1" x14ac:dyDescent="0.25">
      <c r="B109" s="18"/>
      <c r="C109" s="76"/>
      <c r="D109" s="82" t="s">
        <v>388</v>
      </c>
      <c r="E109" s="82"/>
      <c r="F109" s="17" t="s">
        <v>39</v>
      </c>
      <c r="G109" s="17" t="s">
        <v>296</v>
      </c>
      <c r="H109" s="17" t="s">
        <v>176</v>
      </c>
      <c r="I109" s="169" t="s">
        <v>382</v>
      </c>
      <c r="J109" s="166"/>
      <c r="K109" s="169" t="s">
        <v>382</v>
      </c>
      <c r="L109" s="169"/>
      <c r="M109" s="169" t="s">
        <v>382</v>
      </c>
      <c r="N109" s="169"/>
      <c r="O109" s="169" t="s">
        <v>382</v>
      </c>
      <c r="P109" s="166"/>
      <c r="Q109" s="169" t="s">
        <v>382</v>
      </c>
      <c r="S109" s="240"/>
      <c r="T109" s="191">
        <v>250000000</v>
      </c>
      <c r="U109" s="177">
        <f t="shared" si="5"/>
        <v>250000000</v>
      </c>
      <c r="V109" s="245">
        <f t="shared" si="9"/>
        <v>-1</v>
      </c>
    </row>
    <row r="110" spans="1:24" ht="13.5" customHeight="1" x14ac:dyDescent="0.25">
      <c r="A110" s="18"/>
      <c r="B110" s="148" t="s">
        <v>384</v>
      </c>
      <c r="C110" s="76">
        <v>430</v>
      </c>
      <c r="D110" s="18" t="s">
        <v>389</v>
      </c>
      <c r="E110" s="82"/>
      <c r="F110" s="88" t="s">
        <v>14</v>
      </c>
      <c r="G110" s="88" t="s">
        <v>15</v>
      </c>
      <c r="H110" s="17" t="s">
        <v>176</v>
      </c>
      <c r="I110" s="209">
        <v>1007622000</v>
      </c>
      <c r="J110" s="166"/>
      <c r="K110" s="209">
        <v>1023742000</v>
      </c>
      <c r="L110" s="166"/>
      <c r="M110" s="209">
        <v>1040122000</v>
      </c>
      <c r="N110" s="166"/>
      <c r="O110" s="209">
        <v>1056764000</v>
      </c>
      <c r="P110" s="166"/>
      <c r="Q110" s="209">
        <v>1073672000</v>
      </c>
      <c r="R110" s="154">
        <f>SUM(I110:Q110)</f>
        <v>5201922000</v>
      </c>
      <c r="S110" s="195">
        <f>SUM(I110:Q110)</f>
        <v>5201922000</v>
      </c>
      <c r="T110" s="180">
        <v>4581260943</v>
      </c>
      <c r="U110" s="177">
        <f t="shared" si="5"/>
        <v>4581260943</v>
      </c>
      <c r="V110" s="245">
        <f t="shared" si="9"/>
        <v>0.13547821543506444</v>
      </c>
    </row>
    <row r="111" spans="1:24" s="42" customFormat="1" ht="13.5" customHeight="1" x14ac:dyDescent="0.3">
      <c r="A111" s="170"/>
      <c r="B111" s="149" t="s">
        <v>401</v>
      </c>
      <c r="C111" s="171">
        <v>362</v>
      </c>
      <c r="D111" s="170"/>
      <c r="E111" s="91" t="s">
        <v>218</v>
      </c>
      <c r="F111" s="92" t="s">
        <v>14</v>
      </c>
      <c r="G111" s="92" t="s">
        <v>15</v>
      </c>
      <c r="H111" s="92" t="s">
        <v>176</v>
      </c>
      <c r="I111" s="216">
        <v>25000000</v>
      </c>
      <c r="J111" s="217"/>
      <c r="K111" s="216">
        <v>25000000</v>
      </c>
      <c r="L111" s="216"/>
      <c r="M111" s="216">
        <v>25000000</v>
      </c>
      <c r="N111" s="216"/>
      <c r="O111" s="216">
        <v>25000000</v>
      </c>
      <c r="P111" s="217"/>
      <c r="Q111" s="216">
        <v>25000000</v>
      </c>
      <c r="R111" s="160"/>
      <c r="S111" s="238">
        <f>SUM(I111:Q111)</f>
        <v>125000000</v>
      </c>
      <c r="V111" s="248" t="s">
        <v>499</v>
      </c>
      <c r="W111" s="42" t="s">
        <v>513</v>
      </c>
      <c r="X111" s="253"/>
    </row>
    <row r="112" spans="1:24" s="42" customFormat="1" ht="13.5" customHeight="1" x14ac:dyDescent="0.3">
      <c r="A112" s="170"/>
      <c r="B112" s="149"/>
      <c r="C112" s="171"/>
      <c r="D112" s="82" t="s">
        <v>218</v>
      </c>
      <c r="E112" s="91"/>
      <c r="F112" s="92" t="s">
        <v>39</v>
      </c>
      <c r="G112" s="92" t="s">
        <v>40</v>
      </c>
      <c r="H112" s="92" t="s">
        <v>176</v>
      </c>
      <c r="I112" s="216"/>
      <c r="J112" s="217"/>
      <c r="K112" s="216"/>
      <c r="L112" s="216"/>
      <c r="M112" s="216"/>
      <c r="N112" s="216"/>
      <c r="O112" s="216"/>
      <c r="P112" s="217"/>
      <c r="Q112" s="216"/>
      <c r="R112" s="160"/>
      <c r="S112" s="238"/>
      <c r="T112" s="190">
        <v>1000000000</v>
      </c>
      <c r="U112" s="177">
        <f>T112</f>
        <v>1000000000</v>
      </c>
      <c r="V112" s="245">
        <f>S112/T113 - 1</f>
        <v>-1</v>
      </c>
      <c r="X112" s="253"/>
    </row>
    <row r="113" spans="1:24" ht="13.5" customHeight="1" x14ac:dyDescent="0.25">
      <c r="B113" s="148" t="s">
        <v>404</v>
      </c>
      <c r="C113" s="97">
        <v>316</v>
      </c>
      <c r="D113" s="82" t="s">
        <v>218</v>
      </c>
      <c r="E113" s="18"/>
      <c r="F113" s="17" t="s">
        <v>39</v>
      </c>
      <c r="G113" s="17" t="s">
        <v>296</v>
      </c>
      <c r="H113" s="17" t="s">
        <v>176</v>
      </c>
      <c r="I113" s="169" t="s">
        <v>405</v>
      </c>
      <c r="J113" s="166"/>
      <c r="K113" s="169" t="s">
        <v>405</v>
      </c>
      <c r="L113" s="169"/>
      <c r="M113" s="169" t="s">
        <v>405</v>
      </c>
      <c r="N113" s="169"/>
      <c r="O113" s="169" t="s">
        <v>405</v>
      </c>
      <c r="P113" s="166"/>
      <c r="Q113" s="169" t="s">
        <v>405</v>
      </c>
      <c r="S113" s="240"/>
      <c r="T113" s="191">
        <v>1000000000</v>
      </c>
      <c r="U113" s="177">
        <f t="shared" si="5"/>
        <v>1000000000</v>
      </c>
      <c r="V113" s="245">
        <f t="shared" si="9"/>
        <v>-1</v>
      </c>
    </row>
    <row r="114" spans="1:24" ht="13.5" customHeight="1" x14ac:dyDescent="0.25">
      <c r="A114" s="18"/>
      <c r="B114" s="148" t="s">
        <v>384</v>
      </c>
      <c r="C114" s="76">
        <v>430</v>
      </c>
      <c r="D114" s="82" t="s">
        <v>390</v>
      </c>
      <c r="E114" s="82"/>
      <c r="F114" s="88" t="s">
        <v>14</v>
      </c>
      <c r="G114" s="88" t="s">
        <v>15</v>
      </c>
      <c r="H114" s="17" t="s">
        <v>176</v>
      </c>
      <c r="I114" s="209">
        <v>45240000</v>
      </c>
      <c r="J114" s="166"/>
      <c r="K114" s="209">
        <v>45960000</v>
      </c>
      <c r="L114" s="166"/>
      <c r="M114" s="209">
        <v>46700000</v>
      </c>
      <c r="N114" s="166"/>
      <c r="O114" s="209">
        <v>47440000</v>
      </c>
      <c r="P114" s="166"/>
      <c r="Q114" s="209">
        <v>48200000</v>
      </c>
      <c r="R114" s="154">
        <f>SUM(I114:Q114)</f>
        <v>233540000</v>
      </c>
      <c r="S114" s="195">
        <f t="shared" ref="S114:S125" si="12">SUM(I114:Q114)</f>
        <v>233540000</v>
      </c>
      <c r="T114" s="180">
        <v>192820967</v>
      </c>
      <c r="U114" s="177">
        <f t="shared" si="5"/>
        <v>192820967</v>
      </c>
      <c r="V114" s="245">
        <f t="shared" si="9"/>
        <v>0.21117533862383331</v>
      </c>
    </row>
    <row r="115" spans="1:24" s="41" customFormat="1" ht="13.5" customHeight="1" x14ac:dyDescent="0.3">
      <c r="A115" s="89"/>
      <c r="B115" s="149" t="s">
        <v>384</v>
      </c>
      <c r="C115" s="90">
        <v>430</v>
      </c>
      <c r="D115" s="91"/>
      <c r="E115" s="91" t="s">
        <v>391</v>
      </c>
      <c r="F115" s="161" t="s">
        <v>14</v>
      </c>
      <c r="G115" s="161" t="s">
        <v>15</v>
      </c>
      <c r="H115" s="92" t="s">
        <v>176</v>
      </c>
      <c r="I115" s="167">
        <v>5000000</v>
      </c>
      <c r="J115" s="167"/>
      <c r="K115" s="167">
        <v>4000000</v>
      </c>
      <c r="L115" s="167"/>
      <c r="M115" s="167">
        <v>3000000</v>
      </c>
      <c r="N115" s="167"/>
      <c r="O115" s="167">
        <v>2000000</v>
      </c>
      <c r="P115" s="167"/>
      <c r="Q115" s="167">
        <v>0</v>
      </c>
      <c r="R115" s="160"/>
      <c r="S115" s="238">
        <f t="shared" si="12"/>
        <v>14000000</v>
      </c>
      <c r="T115" s="52">
        <v>26169974</v>
      </c>
      <c r="U115" s="178"/>
      <c r="V115" s="248">
        <f t="shared" si="9"/>
        <v>-0.46503576961902982</v>
      </c>
      <c r="X115" s="158"/>
    </row>
    <row r="116" spans="1:24" s="41" customFormat="1" ht="13.5" customHeight="1" x14ac:dyDescent="0.3">
      <c r="A116" s="89"/>
      <c r="B116" s="149" t="s">
        <v>384</v>
      </c>
      <c r="C116" s="90">
        <v>430</v>
      </c>
      <c r="D116" s="91"/>
      <c r="E116" s="91" t="s">
        <v>392</v>
      </c>
      <c r="F116" s="161" t="s">
        <v>14</v>
      </c>
      <c r="G116" s="161" t="s">
        <v>15</v>
      </c>
      <c r="H116" s="92" t="s">
        <v>176</v>
      </c>
      <c r="I116" s="167">
        <v>7371000</v>
      </c>
      <c r="J116" s="167"/>
      <c r="K116" s="167">
        <v>7489000</v>
      </c>
      <c r="L116" s="167"/>
      <c r="M116" s="167">
        <v>7609000</v>
      </c>
      <c r="N116" s="167"/>
      <c r="O116" s="167">
        <v>7731000</v>
      </c>
      <c r="P116" s="167"/>
      <c r="Q116" s="167">
        <v>7854000</v>
      </c>
      <c r="R116" s="160"/>
      <c r="S116" s="238">
        <f t="shared" si="12"/>
        <v>38054000</v>
      </c>
      <c r="T116" s="52">
        <v>34432316</v>
      </c>
      <c r="U116" s="178"/>
      <c r="V116" s="248">
        <f t="shared" si="9"/>
        <v>0.10518270104166105</v>
      </c>
      <c r="X116" s="158"/>
    </row>
    <row r="117" spans="1:24" ht="13.5" customHeight="1" x14ac:dyDescent="0.25">
      <c r="A117" s="18"/>
      <c r="B117" s="148" t="s">
        <v>384</v>
      </c>
      <c r="C117" s="76">
        <v>431</v>
      </c>
      <c r="D117" s="82" t="s">
        <v>394</v>
      </c>
      <c r="E117" s="82"/>
      <c r="F117" s="88" t="s">
        <v>14</v>
      </c>
      <c r="G117" s="88" t="s">
        <v>15</v>
      </c>
      <c r="H117" s="17" t="s">
        <v>176</v>
      </c>
      <c r="I117" s="209">
        <v>20499000</v>
      </c>
      <c r="J117" s="166"/>
      <c r="K117" s="209">
        <v>20806000</v>
      </c>
      <c r="L117" s="166"/>
      <c r="M117" s="209">
        <v>21118000</v>
      </c>
      <c r="N117" s="166"/>
      <c r="O117" s="209">
        <v>21434000</v>
      </c>
      <c r="P117" s="166"/>
      <c r="Q117" s="209">
        <v>21756000</v>
      </c>
      <c r="R117" s="154">
        <f t="shared" ref="R117:R127" si="13">SUM(I117:Q117)</f>
        <v>105613000</v>
      </c>
      <c r="S117" s="195">
        <f t="shared" si="12"/>
        <v>105613000</v>
      </c>
      <c r="T117" s="180">
        <v>61978167</v>
      </c>
      <c r="U117" s="177">
        <f t="shared" si="5"/>
        <v>61978167</v>
      </c>
      <c r="V117" s="245">
        <f t="shared" si="9"/>
        <v>0.70403555174518151</v>
      </c>
    </row>
    <row r="118" spans="1:24" ht="13.5" customHeight="1" x14ac:dyDescent="0.25">
      <c r="A118" s="18"/>
      <c r="B118" s="148" t="s">
        <v>384</v>
      </c>
      <c r="C118" s="76">
        <v>432</v>
      </c>
      <c r="D118" s="82" t="s">
        <v>395</v>
      </c>
      <c r="E118" s="82"/>
      <c r="F118" s="88" t="s">
        <v>14</v>
      </c>
      <c r="G118" s="88" t="s">
        <v>15</v>
      </c>
      <c r="H118" s="17" t="s">
        <v>176</v>
      </c>
      <c r="I118" s="209">
        <v>7000000</v>
      </c>
      <c r="J118" s="166"/>
      <c r="K118" s="209">
        <v>7105000</v>
      </c>
      <c r="L118" s="166"/>
      <c r="M118" s="209">
        <v>7212000</v>
      </c>
      <c r="N118" s="166"/>
      <c r="O118" s="209">
        <v>7320000</v>
      </c>
      <c r="P118" s="166"/>
      <c r="Q118" s="209">
        <v>7430000</v>
      </c>
      <c r="R118" s="154">
        <f t="shared" si="13"/>
        <v>36067000</v>
      </c>
      <c r="S118" s="195">
        <f t="shared" si="12"/>
        <v>36067000</v>
      </c>
      <c r="T118" s="180">
        <v>26169974</v>
      </c>
      <c r="U118" s="177">
        <f t="shared" si="5"/>
        <v>26169974</v>
      </c>
      <c r="V118" s="245">
        <f t="shared" si="9"/>
        <v>0.37818249265360371</v>
      </c>
    </row>
    <row r="119" spans="1:24" ht="13.5" customHeight="1" x14ac:dyDescent="0.25">
      <c r="A119" s="18"/>
      <c r="B119" s="148" t="s">
        <v>384</v>
      </c>
      <c r="C119" s="76">
        <v>432</v>
      </c>
      <c r="D119" s="82" t="s">
        <v>396</v>
      </c>
      <c r="E119" s="82"/>
      <c r="F119" s="88" t="s">
        <v>14</v>
      </c>
      <c r="G119" s="88" t="s">
        <v>15</v>
      </c>
      <c r="H119" s="17" t="s">
        <v>176</v>
      </c>
      <c r="I119" s="209">
        <v>25000000</v>
      </c>
      <c r="J119" s="166"/>
      <c r="K119" s="209">
        <v>25000000</v>
      </c>
      <c r="L119" s="166"/>
      <c r="M119" s="209">
        <v>25000000</v>
      </c>
      <c r="N119" s="166"/>
      <c r="O119" s="209">
        <v>25000000</v>
      </c>
      <c r="P119" s="166"/>
      <c r="Q119" s="209">
        <v>25000000</v>
      </c>
      <c r="R119" s="154">
        <f t="shared" si="13"/>
        <v>125000000</v>
      </c>
      <c r="S119" s="195">
        <f t="shared" si="12"/>
        <v>125000000</v>
      </c>
      <c r="T119" s="180">
        <v>0</v>
      </c>
      <c r="U119" s="177">
        <f t="shared" si="5"/>
        <v>0</v>
      </c>
      <c r="V119" s="245" t="s">
        <v>499</v>
      </c>
    </row>
    <row r="120" spans="1:24" ht="13.5" customHeight="1" x14ac:dyDescent="0.25">
      <c r="A120" s="18"/>
      <c r="B120" s="148" t="s">
        <v>384</v>
      </c>
      <c r="C120" s="76">
        <v>433</v>
      </c>
      <c r="D120" s="82" t="s">
        <v>397</v>
      </c>
      <c r="E120" s="82"/>
      <c r="F120" s="88" t="s">
        <v>14</v>
      </c>
      <c r="G120" s="88" t="s">
        <v>15</v>
      </c>
      <c r="H120" s="17" t="s">
        <v>176</v>
      </c>
      <c r="I120" s="209">
        <v>132700000</v>
      </c>
      <c r="J120" s="166"/>
      <c r="K120" s="209">
        <v>135400000</v>
      </c>
      <c r="L120" s="166"/>
      <c r="M120" s="209">
        <v>138100000</v>
      </c>
      <c r="N120" s="166"/>
      <c r="O120" s="209">
        <v>140800000</v>
      </c>
      <c r="P120" s="166"/>
      <c r="Q120" s="209">
        <v>143600000</v>
      </c>
      <c r="R120" s="154">
        <f t="shared" si="13"/>
        <v>690600000</v>
      </c>
      <c r="S120" s="195">
        <f t="shared" si="12"/>
        <v>690600000</v>
      </c>
      <c r="T120" s="180">
        <v>695496791</v>
      </c>
      <c r="U120" s="177">
        <f t="shared" si="5"/>
        <v>695496791</v>
      </c>
      <c r="V120" s="245">
        <f t="shared" si="9"/>
        <v>-7.0407096960998228E-3</v>
      </c>
    </row>
    <row r="121" spans="1:24" ht="13.5" customHeight="1" x14ac:dyDescent="0.25">
      <c r="A121" s="18"/>
      <c r="B121" s="148" t="s">
        <v>384</v>
      </c>
      <c r="C121" s="76">
        <v>433</v>
      </c>
      <c r="D121" s="82" t="s">
        <v>398</v>
      </c>
      <c r="E121" s="82"/>
      <c r="F121" s="88" t="s">
        <v>14</v>
      </c>
      <c r="G121" s="88" t="s">
        <v>15</v>
      </c>
      <c r="H121" s="17" t="s">
        <v>176</v>
      </c>
      <c r="I121" s="209">
        <v>6235000</v>
      </c>
      <c r="J121" s="166"/>
      <c r="K121" s="209">
        <v>6335000</v>
      </c>
      <c r="L121" s="166"/>
      <c r="M121" s="209">
        <v>6436000</v>
      </c>
      <c r="N121" s="166"/>
      <c r="O121" s="209">
        <v>6539000</v>
      </c>
      <c r="P121" s="166"/>
      <c r="Q121" s="209">
        <v>6644000</v>
      </c>
      <c r="R121" s="154">
        <f t="shared" si="13"/>
        <v>32189000</v>
      </c>
      <c r="S121" s="195">
        <f t="shared" si="12"/>
        <v>32189000</v>
      </c>
      <c r="T121" s="180">
        <v>27545852</v>
      </c>
      <c r="U121" s="177">
        <f t="shared" si="5"/>
        <v>27545852</v>
      </c>
      <c r="V121" s="245">
        <f t="shared" si="9"/>
        <v>0.16856069654334882</v>
      </c>
    </row>
    <row r="122" spans="1:24" ht="13.5" customHeight="1" x14ac:dyDescent="0.25">
      <c r="A122" s="18"/>
      <c r="B122" s="148" t="s">
        <v>384</v>
      </c>
      <c r="C122" s="76">
        <v>433</v>
      </c>
      <c r="D122" s="82" t="s">
        <v>399</v>
      </c>
      <c r="E122" s="82"/>
      <c r="F122" s="88" t="s">
        <v>14</v>
      </c>
      <c r="G122" s="88" t="s">
        <v>15</v>
      </c>
      <c r="H122" s="17" t="s">
        <v>176</v>
      </c>
      <c r="I122" s="209">
        <v>4640000000</v>
      </c>
      <c r="J122" s="166"/>
      <c r="K122" s="209">
        <v>4645000000</v>
      </c>
      <c r="L122" s="166"/>
      <c r="M122" s="209">
        <v>4650000000</v>
      </c>
      <c r="N122" s="166"/>
      <c r="O122" s="209">
        <v>4655000000</v>
      </c>
      <c r="P122" s="166"/>
      <c r="Q122" s="209">
        <v>4660000000</v>
      </c>
      <c r="R122" s="154">
        <f t="shared" si="13"/>
        <v>23250000000</v>
      </c>
      <c r="S122" s="195">
        <f t="shared" si="12"/>
        <v>23250000000</v>
      </c>
      <c r="T122" s="180">
        <v>18390412832</v>
      </c>
      <c r="U122" s="177">
        <f t="shared" si="5"/>
        <v>18390412832</v>
      </c>
      <c r="V122" s="245">
        <f t="shared" si="9"/>
        <v>0.26424568129020676</v>
      </c>
      <c r="W122" s="135" t="s">
        <v>514</v>
      </c>
    </row>
    <row r="123" spans="1:24" ht="13.5" customHeight="1" x14ac:dyDescent="0.3">
      <c r="B123" s="18"/>
      <c r="C123" s="83"/>
      <c r="D123" s="82" t="s">
        <v>399</v>
      </c>
      <c r="E123" s="82"/>
      <c r="F123" s="17" t="s">
        <v>39</v>
      </c>
      <c r="G123" s="17" t="s">
        <v>296</v>
      </c>
      <c r="H123" s="17" t="s">
        <v>176</v>
      </c>
      <c r="I123" s="169" t="s">
        <v>382</v>
      </c>
      <c r="J123" s="166"/>
      <c r="K123" s="169" t="s">
        <v>382</v>
      </c>
      <c r="L123" s="169"/>
      <c r="M123" s="169" t="s">
        <v>382</v>
      </c>
      <c r="N123" s="169"/>
      <c r="O123" s="169" t="s">
        <v>382</v>
      </c>
      <c r="P123" s="166"/>
      <c r="Q123" s="169" t="s">
        <v>382</v>
      </c>
      <c r="R123" s="160">
        <f t="shared" si="13"/>
        <v>0</v>
      </c>
      <c r="S123" s="238">
        <f t="shared" si="12"/>
        <v>0</v>
      </c>
      <c r="T123" s="191">
        <v>4750000000</v>
      </c>
      <c r="U123" s="177">
        <f t="shared" si="5"/>
        <v>4750000000</v>
      </c>
      <c r="V123" s="245">
        <f t="shared" si="9"/>
        <v>-1</v>
      </c>
      <c r="W123" s="135"/>
    </row>
    <row r="124" spans="1:24" ht="13.5" customHeight="1" x14ac:dyDescent="0.25">
      <c r="A124" s="18"/>
      <c r="B124" s="148" t="s">
        <v>384</v>
      </c>
      <c r="C124" s="76">
        <v>434</v>
      </c>
      <c r="D124" s="18" t="s">
        <v>207</v>
      </c>
      <c r="E124" s="82"/>
      <c r="F124" s="88" t="s">
        <v>14</v>
      </c>
      <c r="G124" s="88" t="s">
        <v>15</v>
      </c>
      <c r="H124" s="17" t="s">
        <v>176</v>
      </c>
      <c r="I124" s="209">
        <v>1695000000</v>
      </c>
      <c r="J124" s="166"/>
      <c r="K124" s="209">
        <v>1863710000</v>
      </c>
      <c r="L124" s="166"/>
      <c r="M124" s="209">
        <v>2014891000</v>
      </c>
      <c r="N124" s="166"/>
      <c r="O124" s="209">
        <v>2149550000</v>
      </c>
      <c r="P124" s="166"/>
      <c r="Q124" s="209">
        <v>2295508000</v>
      </c>
      <c r="R124" s="154">
        <f t="shared" si="13"/>
        <v>10018659000</v>
      </c>
      <c r="S124" s="195">
        <f t="shared" si="12"/>
        <v>10018659000</v>
      </c>
      <c r="T124" s="180">
        <v>5502237459</v>
      </c>
      <c r="U124" s="177">
        <f t="shared" si="5"/>
        <v>5502237459</v>
      </c>
      <c r="V124" s="245">
        <f t="shared" si="9"/>
        <v>0.82083362898351431</v>
      </c>
    </row>
    <row r="125" spans="1:24" s="41" customFormat="1" ht="13.5" customHeight="1" x14ac:dyDescent="0.3">
      <c r="A125" s="89"/>
      <c r="B125" s="149" t="s">
        <v>393</v>
      </c>
      <c r="C125" s="90">
        <v>447</v>
      </c>
      <c r="D125" s="91"/>
      <c r="E125" s="91" t="s">
        <v>210</v>
      </c>
      <c r="F125" s="161" t="s">
        <v>14</v>
      </c>
      <c r="G125" s="161" t="s">
        <v>15</v>
      </c>
      <c r="H125" s="92" t="s">
        <v>176</v>
      </c>
      <c r="I125" s="167" t="s">
        <v>28</v>
      </c>
      <c r="J125" s="167"/>
      <c r="K125" s="167" t="s">
        <v>28</v>
      </c>
      <c r="L125" s="167"/>
      <c r="M125" s="167" t="s">
        <v>28</v>
      </c>
      <c r="N125" s="167"/>
      <c r="O125" s="167" t="s">
        <v>28</v>
      </c>
      <c r="P125" s="167"/>
      <c r="Q125" s="167" t="s">
        <v>28</v>
      </c>
      <c r="R125" s="160">
        <f t="shared" si="13"/>
        <v>0</v>
      </c>
      <c r="S125" s="238">
        <f t="shared" si="12"/>
        <v>0</v>
      </c>
      <c r="T125" s="184">
        <v>374550890</v>
      </c>
      <c r="U125" s="178">
        <f t="shared" si="5"/>
        <v>374550890</v>
      </c>
      <c r="V125" s="248">
        <f t="shared" si="9"/>
        <v>-1</v>
      </c>
      <c r="W125" s="41" t="s">
        <v>515</v>
      </c>
      <c r="X125" s="158"/>
    </row>
    <row r="126" spans="1:24" ht="13.5" customHeight="1" x14ac:dyDescent="0.3">
      <c r="B126" s="18"/>
      <c r="C126" s="76"/>
      <c r="D126" s="82" t="s">
        <v>315</v>
      </c>
      <c r="E126" s="82"/>
      <c r="F126" s="17" t="s">
        <v>39</v>
      </c>
      <c r="G126" s="17" t="s">
        <v>296</v>
      </c>
      <c r="H126" s="17" t="s">
        <v>176</v>
      </c>
      <c r="I126" s="169" t="s">
        <v>28</v>
      </c>
      <c r="J126" s="166"/>
      <c r="K126" s="169" t="s">
        <v>28</v>
      </c>
      <c r="L126" s="169"/>
      <c r="M126" s="169" t="s">
        <v>28</v>
      </c>
      <c r="N126" s="169"/>
      <c r="O126" s="169" t="s">
        <v>28</v>
      </c>
      <c r="P126" s="166"/>
      <c r="Q126" s="169" t="s">
        <v>28</v>
      </c>
      <c r="R126" s="160">
        <f t="shared" si="13"/>
        <v>0</v>
      </c>
      <c r="S126" s="238">
        <f>SUM(J126:R126)</f>
        <v>0</v>
      </c>
      <c r="T126" s="191">
        <v>5250000000</v>
      </c>
      <c r="U126" s="177">
        <f t="shared" si="5"/>
        <v>5250000000</v>
      </c>
      <c r="V126" s="245">
        <f t="shared" si="9"/>
        <v>-1</v>
      </c>
    </row>
    <row r="127" spans="1:24" ht="14.25" customHeight="1" x14ac:dyDescent="0.25">
      <c r="A127" s="18"/>
      <c r="B127" s="148" t="s">
        <v>384</v>
      </c>
      <c r="C127" s="76">
        <v>434</v>
      </c>
      <c r="D127" s="82" t="s">
        <v>402</v>
      </c>
      <c r="E127" s="82"/>
      <c r="F127" s="88" t="s">
        <v>14</v>
      </c>
      <c r="G127" s="88" t="s">
        <v>15</v>
      </c>
      <c r="H127" s="17" t="s">
        <v>176</v>
      </c>
      <c r="I127" s="209">
        <v>873000000</v>
      </c>
      <c r="J127" s="166"/>
      <c r="K127" s="209">
        <v>883100000</v>
      </c>
      <c r="L127" s="166"/>
      <c r="M127" s="209">
        <v>893300000</v>
      </c>
      <c r="N127" s="166"/>
      <c r="O127" s="209">
        <v>903600000</v>
      </c>
      <c r="P127" s="166"/>
      <c r="Q127" s="209">
        <v>914100000</v>
      </c>
      <c r="R127" s="154">
        <f t="shared" si="13"/>
        <v>4467100000</v>
      </c>
      <c r="S127" s="195">
        <f>SUM(I127:Q127)</f>
        <v>4467100000</v>
      </c>
      <c r="T127" s="180">
        <v>3878614089</v>
      </c>
      <c r="U127" s="177">
        <f t="shared" si="5"/>
        <v>3878614089</v>
      </c>
      <c r="V127" s="245">
        <f t="shared" si="9"/>
        <v>0.15172582203240692</v>
      </c>
    </row>
    <row r="128" spans="1:24" s="89" customFormat="1" x14ac:dyDescent="0.3">
      <c r="B128" s="149" t="s">
        <v>384</v>
      </c>
      <c r="C128" s="90">
        <v>434</v>
      </c>
      <c r="D128" s="91"/>
      <c r="E128" s="91" t="s">
        <v>212</v>
      </c>
      <c r="F128" s="161" t="s">
        <v>14</v>
      </c>
      <c r="G128" s="161" t="s">
        <v>15</v>
      </c>
      <c r="H128" s="92" t="s">
        <v>176</v>
      </c>
      <c r="I128" s="167">
        <v>445230000</v>
      </c>
      <c r="J128" s="167"/>
      <c r="K128" s="167">
        <v>450381000</v>
      </c>
      <c r="L128" s="167"/>
      <c r="M128" s="167">
        <v>455583000</v>
      </c>
      <c r="N128" s="167"/>
      <c r="O128" s="167">
        <v>460836000</v>
      </c>
      <c r="P128" s="167"/>
      <c r="Q128" s="167">
        <v>466191000</v>
      </c>
      <c r="R128" s="160"/>
      <c r="S128" s="238">
        <f>SUM(I128:Q128)</f>
        <v>2278221000</v>
      </c>
      <c r="T128" s="184">
        <v>2055665467</v>
      </c>
      <c r="U128" s="178"/>
      <c r="V128" s="248">
        <f t="shared" si="9"/>
        <v>0.10826447034925057</v>
      </c>
      <c r="X128" s="175"/>
    </row>
    <row r="129" spans="1:24" s="41" customFormat="1" x14ac:dyDescent="0.3">
      <c r="A129" s="89"/>
      <c r="B129" s="149" t="s">
        <v>384</v>
      </c>
      <c r="C129" s="90">
        <v>434</v>
      </c>
      <c r="D129" s="89"/>
      <c r="E129" s="91" t="s">
        <v>213</v>
      </c>
      <c r="F129" s="161" t="s">
        <v>14</v>
      </c>
      <c r="G129" s="161" t="s">
        <v>15</v>
      </c>
      <c r="H129" s="92" t="s">
        <v>176</v>
      </c>
      <c r="I129" s="167">
        <v>427770000</v>
      </c>
      <c r="J129" s="167"/>
      <c r="K129" s="167">
        <v>432719000</v>
      </c>
      <c r="L129" s="167"/>
      <c r="M129" s="167">
        <v>437717000</v>
      </c>
      <c r="N129" s="167"/>
      <c r="O129" s="167">
        <v>442764000</v>
      </c>
      <c r="P129" s="167"/>
      <c r="Q129" s="167">
        <v>447909000</v>
      </c>
      <c r="R129" s="160"/>
      <c r="S129" s="238">
        <f>SUM(I129:Q129)</f>
        <v>2188879000</v>
      </c>
      <c r="T129" s="184">
        <v>1822948622</v>
      </c>
      <c r="U129" s="178"/>
      <c r="V129" s="248">
        <f t="shared" si="9"/>
        <v>0.20073543136861915</v>
      </c>
      <c r="X129" s="158"/>
    </row>
    <row r="130" spans="1:24" x14ac:dyDescent="0.3">
      <c r="A130" s="18"/>
      <c r="B130" s="148" t="s">
        <v>384</v>
      </c>
      <c r="C130" s="76">
        <v>436</v>
      </c>
      <c r="D130" s="82" t="s">
        <v>214</v>
      </c>
      <c r="E130" s="84"/>
      <c r="F130" s="17" t="s">
        <v>39</v>
      </c>
      <c r="G130" s="17" t="s">
        <v>40</v>
      </c>
      <c r="H130" s="17" t="s">
        <v>176</v>
      </c>
      <c r="I130" s="209">
        <v>3000000000</v>
      </c>
      <c r="J130" s="166"/>
      <c r="K130" s="209">
        <v>3000000000</v>
      </c>
      <c r="L130" s="166"/>
      <c r="M130" s="209">
        <v>3000000000</v>
      </c>
      <c r="N130" s="166"/>
      <c r="O130" s="209">
        <v>3000000000</v>
      </c>
      <c r="P130" s="166"/>
      <c r="Q130" s="209">
        <v>3000000000</v>
      </c>
      <c r="R130" s="154">
        <f>SUM(I130:Q130)</f>
        <v>15000000000</v>
      </c>
      <c r="S130" s="195">
        <f>SUM(I130:Q130)</f>
        <v>15000000000</v>
      </c>
      <c r="T130" s="180">
        <v>15000000000</v>
      </c>
      <c r="U130" s="177">
        <f t="shared" si="5"/>
        <v>15000000000</v>
      </c>
      <c r="V130" s="245">
        <f t="shared" si="9"/>
        <v>0</v>
      </c>
      <c r="W130" s="1" t="s">
        <v>516</v>
      </c>
    </row>
    <row r="131" spans="1:24" ht="12" customHeight="1" x14ac:dyDescent="0.3">
      <c r="B131" s="18"/>
      <c r="C131" s="76"/>
      <c r="D131" s="82" t="s">
        <v>317</v>
      </c>
      <c r="E131" s="82"/>
      <c r="F131" s="17" t="s">
        <v>39</v>
      </c>
      <c r="G131" s="17" t="s">
        <v>296</v>
      </c>
      <c r="H131" s="17" t="s">
        <v>176</v>
      </c>
      <c r="I131" s="169" t="s">
        <v>382</v>
      </c>
      <c r="J131" s="166"/>
      <c r="K131" s="169" t="s">
        <v>382</v>
      </c>
      <c r="L131" s="169"/>
      <c r="M131" s="169" t="s">
        <v>382</v>
      </c>
      <c r="N131" s="169"/>
      <c r="O131" s="169" t="s">
        <v>382</v>
      </c>
      <c r="P131" s="166"/>
      <c r="Q131" s="169" t="s">
        <v>382</v>
      </c>
      <c r="R131" s="160">
        <f>SUM(I131:Q131)</f>
        <v>0</v>
      </c>
      <c r="S131" s="195">
        <f t="shared" ref="S131:S134" si="14">SUM(I131:Q131)</f>
        <v>0</v>
      </c>
      <c r="T131" s="191">
        <v>8000000000</v>
      </c>
      <c r="U131" s="177">
        <f t="shared" si="5"/>
        <v>8000000000</v>
      </c>
      <c r="V131" s="245">
        <f t="shared" si="9"/>
        <v>-1</v>
      </c>
    </row>
    <row r="132" spans="1:24" s="31" customFormat="1" ht="13.5" customHeight="1" x14ac:dyDescent="0.3">
      <c r="A132" s="96"/>
      <c r="B132" s="150" t="s">
        <v>403</v>
      </c>
      <c r="C132" s="97">
        <v>473</v>
      </c>
      <c r="D132" s="76" t="s">
        <v>215</v>
      </c>
      <c r="E132" s="84"/>
      <c r="F132" s="17" t="s">
        <v>39</v>
      </c>
      <c r="G132" s="17" t="s">
        <v>40</v>
      </c>
      <c r="H132" s="17" t="s">
        <v>176</v>
      </c>
      <c r="I132" s="166" t="s">
        <v>216</v>
      </c>
      <c r="J132" s="166"/>
      <c r="K132" s="166" t="s">
        <v>216</v>
      </c>
      <c r="L132" s="166"/>
      <c r="M132" s="166" t="s">
        <v>216</v>
      </c>
      <c r="N132" s="166"/>
      <c r="O132" s="166" t="s">
        <v>216</v>
      </c>
      <c r="P132" s="166"/>
      <c r="Q132" s="166">
        <v>150000000</v>
      </c>
      <c r="R132" s="154">
        <f>SUM(I132:Q132)</f>
        <v>150000000</v>
      </c>
      <c r="S132" s="195">
        <f t="shared" si="14"/>
        <v>150000000</v>
      </c>
      <c r="T132" s="180">
        <v>750000000</v>
      </c>
      <c r="U132" s="177">
        <f t="shared" si="5"/>
        <v>750000000</v>
      </c>
      <c r="V132" s="245">
        <f t="shared" si="9"/>
        <v>-0.8</v>
      </c>
      <c r="W132" s="31" t="s">
        <v>517</v>
      </c>
      <c r="X132" s="155"/>
    </row>
    <row r="133" spans="1:24" s="31" customFormat="1" ht="13.5" customHeight="1" x14ac:dyDescent="0.3">
      <c r="A133" s="96"/>
      <c r="B133" s="148" t="s">
        <v>404</v>
      </c>
      <c r="C133" s="97">
        <v>316</v>
      </c>
      <c r="D133" s="82" t="s">
        <v>400</v>
      </c>
      <c r="E133" s="84"/>
      <c r="F133" s="17" t="s">
        <v>39</v>
      </c>
      <c r="G133" s="17" t="s">
        <v>40</v>
      </c>
      <c r="H133" s="17" t="s">
        <v>176</v>
      </c>
      <c r="I133" s="169" t="s">
        <v>357</v>
      </c>
      <c r="J133" s="166"/>
      <c r="K133" s="169" t="s">
        <v>357</v>
      </c>
      <c r="L133" s="169"/>
      <c r="M133" s="169" t="s">
        <v>357</v>
      </c>
      <c r="N133" s="169"/>
      <c r="O133" s="169" t="s">
        <v>357</v>
      </c>
      <c r="P133" s="166"/>
      <c r="Q133" s="169" t="s">
        <v>357</v>
      </c>
      <c r="R133" s="154">
        <f>SUM(I133:Q133)</f>
        <v>0</v>
      </c>
      <c r="S133" s="195">
        <f t="shared" si="14"/>
        <v>0</v>
      </c>
      <c r="T133" s="191">
        <v>250000000</v>
      </c>
      <c r="U133" s="177">
        <f t="shared" si="5"/>
        <v>250000000</v>
      </c>
      <c r="V133" s="245">
        <f t="shared" si="9"/>
        <v>-1</v>
      </c>
      <c r="X133" s="155"/>
    </row>
    <row r="134" spans="1:24" ht="13.5" customHeight="1" x14ac:dyDescent="0.3">
      <c r="B134" s="148" t="s">
        <v>404</v>
      </c>
      <c r="C134" s="97">
        <v>316</v>
      </c>
      <c r="D134" s="3" t="s">
        <v>400</v>
      </c>
      <c r="E134" s="82"/>
      <c r="F134" s="17" t="s">
        <v>39</v>
      </c>
      <c r="G134" s="17" t="s">
        <v>296</v>
      </c>
      <c r="H134" s="17" t="s">
        <v>176</v>
      </c>
      <c r="I134" s="169" t="s">
        <v>357</v>
      </c>
      <c r="J134" s="166"/>
      <c r="K134" s="169" t="s">
        <v>357</v>
      </c>
      <c r="L134" s="169"/>
      <c r="M134" s="169" t="s">
        <v>357</v>
      </c>
      <c r="N134" s="169"/>
      <c r="O134" s="169" t="s">
        <v>357</v>
      </c>
      <c r="P134" s="166"/>
      <c r="Q134" s="169" t="s">
        <v>357</v>
      </c>
      <c r="R134" s="160">
        <f>SUM(I134:Q134)</f>
        <v>0</v>
      </c>
      <c r="S134" s="195">
        <f t="shared" si="14"/>
        <v>0</v>
      </c>
      <c r="T134" s="191">
        <v>250000000</v>
      </c>
      <c r="U134" s="177">
        <f t="shared" si="5"/>
        <v>250000000</v>
      </c>
      <c r="V134" s="245">
        <f t="shared" si="9"/>
        <v>-1</v>
      </c>
    </row>
    <row r="135" spans="1:24" s="41" customFormat="1" ht="13.5" customHeight="1" x14ac:dyDescent="0.3">
      <c r="A135" s="70"/>
      <c r="B135" s="147"/>
      <c r="C135" s="71"/>
      <c r="E135" s="51"/>
      <c r="F135" s="70"/>
      <c r="G135" s="70"/>
      <c r="H135" s="70"/>
      <c r="I135" s="158"/>
      <c r="J135" s="158"/>
      <c r="K135" s="158"/>
      <c r="L135" s="158"/>
      <c r="M135" s="158"/>
      <c r="N135" s="158"/>
      <c r="O135" s="158"/>
      <c r="P135" s="158"/>
      <c r="Q135" s="158"/>
      <c r="R135" s="154"/>
      <c r="S135" s="195"/>
      <c r="T135" s="184"/>
      <c r="U135" s="177"/>
      <c r="V135" s="245"/>
      <c r="X135" s="158"/>
    </row>
    <row r="136" spans="1:24" s="41" customFormat="1" ht="13.5" customHeight="1" x14ac:dyDescent="0.3">
      <c r="A136" s="70"/>
      <c r="B136" s="147"/>
      <c r="C136" s="71"/>
      <c r="D136" s="51" t="s">
        <v>89</v>
      </c>
      <c r="E136" s="51"/>
      <c r="F136" s="70"/>
      <c r="G136" s="70"/>
      <c r="H136" s="70"/>
      <c r="I136" s="158"/>
      <c r="J136" s="158"/>
      <c r="K136" s="158"/>
      <c r="L136" s="158"/>
      <c r="M136" s="158"/>
      <c r="N136" s="158"/>
      <c r="O136" s="158"/>
      <c r="P136" s="158"/>
      <c r="Q136" s="158"/>
      <c r="R136" s="154">
        <f>SUM(I136:Q136)</f>
        <v>0</v>
      </c>
      <c r="S136" s="195">
        <v>87592000000</v>
      </c>
      <c r="T136" s="180">
        <v>69900000000</v>
      </c>
      <c r="U136" s="177"/>
      <c r="V136" s="245">
        <f t="shared" si="9"/>
        <v>0.25310443490700996</v>
      </c>
      <c r="X136" s="158"/>
    </row>
    <row r="137" spans="1:24" ht="13.5" customHeight="1" x14ac:dyDescent="0.3">
      <c r="B137" s="137"/>
      <c r="C137" s="2"/>
      <c r="D137" s="51" t="s">
        <v>90</v>
      </c>
      <c r="R137" s="154">
        <f>SUM(I137:Q137)</f>
        <v>0</v>
      </c>
      <c r="S137" s="195">
        <v>15150000000</v>
      </c>
      <c r="T137" s="180">
        <v>17000000000</v>
      </c>
      <c r="U137" s="177"/>
      <c r="V137" s="245">
        <f t="shared" si="9"/>
        <v>-0.10882352941176465</v>
      </c>
    </row>
    <row r="138" spans="1:24" ht="13.5" customHeight="1" x14ac:dyDescent="0.3">
      <c r="A138" s="4"/>
      <c r="B138" s="147"/>
      <c r="C138" s="55"/>
      <c r="D138" s="78" t="s">
        <v>91</v>
      </c>
      <c r="E138" s="56"/>
      <c r="F138" s="46"/>
      <c r="G138" s="46"/>
      <c r="H138" s="46"/>
      <c r="I138" s="200"/>
      <c r="J138" s="200"/>
      <c r="K138" s="200"/>
      <c r="L138" s="200"/>
      <c r="M138" s="200"/>
      <c r="N138" s="200"/>
      <c r="O138" s="200"/>
      <c r="P138" s="200"/>
      <c r="Q138" s="200"/>
      <c r="R138" s="154">
        <f>SUM(I138:Q138)</f>
        <v>0</v>
      </c>
      <c r="S138" s="195">
        <f>SUM(I138:Q138)</f>
        <v>0</v>
      </c>
      <c r="T138" s="180">
        <v>21250000000</v>
      </c>
      <c r="U138" s="177"/>
      <c r="V138" s="245">
        <f t="shared" si="9"/>
        <v>-1</v>
      </c>
    </row>
    <row r="139" spans="1:24" s="10" customFormat="1" ht="13.5" customHeight="1" x14ac:dyDescent="0.3">
      <c r="B139" s="137"/>
      <c r="C139" s="20"/>
      <c r="D139" s="22" t="s">
        <v>219</v>
      </c>
      <c r="E139" s="22"/>
      <c r="F139" s="34"/>
      <c r="G139" s="34"/>
      <c r="H139" s="34"/>
      <c r="I139" s="138"/>
      <c r="J139" s="138"/>
      <c r="K139" s="138"/>
      <c r="L139" s="138"/>
      <c r="M139" s="138"/>
      <c r="N139" s="138"/>
      <c r="O139" s="138"/>
      <c r="P139" s="138"/>
      <c r="Q139" s="138"/>
      <c r="R139" s="154">
        <f>SUM(I139:Q139)</f>
        <v>0</v>
      </c>
      <c r="S139" s="195">
        <f>SUM(R100:R135)</f>
        <v>102742000000</v>
      </c>
      <c r="T139" s="182">
        <v>108150000000</v>
      </c>
      <c r="U139" s="177"/>
      <c r="V139" s="245">
        <f t="shared" si="9"/>
        <v>-5.0004623208506738E-2</v>
      </c>
      <c r="X139" s="138"/>
    </row>
    <row r="140" spans="1:24" s="10" customFormat="1" ht="13.5" customHeight="1" x14ac:dyDescent="0.3">
      <c r="B140" s="137"/>
      <c r="C140" s="20"/>
      <c r="D140" s="22"/>
      <c r="E140" s="22"/>
      <c r="F140" s="34"/>
      <c r="G140" s="34"/>
      <c r="H140" s="34"/>
      <c r="I140" s="138"/>
      <c r="J140" s="138"/>
      <c r="K140" s="138"/>
      <c r="L140" s="138"/>
      <c r="M140" s="138"/>
      <c r="N140" s="138"/>
      <c r="O140" s="138"/>
      <c r="P140" s="138"/>
      <c r="Q140" s="138"/>
      <c r="R140" s="154"/>
      <c r="S140" s="195"/>
      <c r="T140" s="182"/>
      <c r="U140" s="177"/>
      <c r="V140" s="245"/>
      <c r="X140" s="138"/>
    </row>
    <row r="141" spans="1:24" ht="13.5" customHeight="1" x14ac:dyDescent="0.3">
      <c r="B141" s="137"/>
      <c r="C141" s="2"/>
      <c r="D141" s="235" t="s">
        <v>144</v>
      </c>
      <c r="E141" s="236"/>
      <c r="S141" s="195"/>
      <c r="U141" s="177"/>
      <c r="V141" s="245"/>
    </row>
    <row r="142" spans="1:24" ht="13.5" customHeight="1" x14ac:dyDescent="0.3">
      <c r="B142" s="137"/>
      <c r="C142" s="2"/>
      <c r="D142" s="20" t="s">
        <v>145</v>
      </c>
      <c r="S142" s="154"/>
      <c r="T142" s="195"/>
      <c r="U142" s="177"/>
      <c r="V142" s="245"/>
    </row>
    <row r="143" spans="1:24" ht="13.5" customHeight="1" x14ac:dyDescent="0.3">
      <c r="B143" s="137"/>
      <c r="C143" s="2"/>
      <c r="D143" s="20"/>
      <c r="R143" s="153"/>
      <c r="S143" s="154"/>
      <c r="T143" s="195"/>
      <c r="U143" s="177"/>
      <c r="V143" s="245"/>
    </row>
    <row r="144" spans="1:24" ht="13.5" customHeight="1" x14ac:dyDescent="0.25">
      <c r="B144" s="137" t="s">
        <v>414</v>
      </c>
      <c r="C144" s="2">
        <v>525</v>
      </c>
      <c r="D144" s="3" t="s">
        <v>413</v>
      </c>
      <c r="E144" s="82"/>
      <c r="F144" s="17" t="s">
        <v>14</v>
      </c>
      <c r="G144" s="17" t="s">
        <v>15</v>
      </c>
      <c r="H144" s="17" t="s">
        <v>148</v>
      </c>
      <c r="I144" s="210">
        <v>777000000</v>
      </c>
      <c r="J144" s="153"/>
      <c r="K144" s="210">
        <v>792500000</v>
      </c>
      <c r="L144" s="153"/>
      <c r="M144" s="210">
        <v>808000000</v>
      </c>
      <c r="N144" s="153"/>
      <c r="O144" s="210">
        <v>825000000</v>
      </c>
      <c r="P144" s="153"/>
      <c r="Q144" s="211">
        <v>842400000</v>
      </c>
      <c r="R144" s="153">
        <f>SUM(I144:Q144)</f>
        <v>4044900000</v>
      </c>
      <c r="S144" s="154">
        <f>SUM(I144:Q144)</f>
        <v>4044900000</v>
      </c>
      <c r="T144" s="195">
        <v>1892000000</v>
      </c>
      <c r="U144" s="177">
        <f t="shared" ref="U144:U203" si="15">T144</f>
        <v>1892000000</v>
      </c>
      <c r="V144" s="245">
        <f t="shared" si="9"/>
        <v>1.1378964059196619</v>
      </c>
      <c r="W144" s="1" t="s">
        <v>519</v>
      </c>
      <c r="X144" s="142">
        <f>400000</f>
        <v>400000</v>
      </c>
    </row>
    <row r="145" spans="1:24" ht="13.5" customHeight="1" x14ac:dyDescent="0.25">
      <c r="B145" s="137" t="s">
        <v>421</v>
      </c>
      <c r="C145" s="2">
        <v>528</v>
      </c>
      <c r="D145" s="3" t="s">
        <v>151</v>
      </c>
      <c r="E145" s="82"/>
      <c r="F145" s="17" t="s">
        <v>14</v>
      </c>
      <c r="G145" s="17" t="s">
        <v>15</v>
      </c>
      <c r="H145" s="17" t="s">
        <v>148</v>
      </c>
      <c r="I145" s="153" t="s">
        <v>422</v>
      </c>
      <c r="J145" s="153"/>
      <c r="K145" s="153" t="s">
        <v>422</v>
      </c>
      <c r="L145" s="153"/>
      <c r="M145" s="153" t="s">
        <v>422</v>
      </c>
      <c r="N145" s="153"/>
      <c r="O145" s="153" t="s">
        <v>422</v>
      </c>
      <c r="P145" s="153"/>
      <c r="Q145" s="180" t="s">
        <v>422</v>
      </c>
      <c r="R145" s="153">
        <f>SUM(I145:Q145)</f>
        <v>0</v>
      </c>
      <c r="S145" s="154">
        <f>SUM(I145:Q145)</f>
        <v>0</v>
      </c>
      <c r="T145" s="195">
        <v>1764500000</v>
      </c>
      <c r="U145" s="177">
        <f>T145</f>
        <v>1764500000</v>
      </c>
      <c r="V145" s="245">
        <f>S145/T145 - 1</f>
        <v>-1</v>
      </c>
    </row>
    <row r="146" spans="1:24" s="18" customFormat="1" ht="13.5" customHeight="1" x14ac:dyDescent="0.25">
      <c r="C146" s="76"/>
      <c r="D146" s="3" t="s">
        <v>413</v>
      </c>
      <c r="F146" s="17" t="s">
        <v>39</v>
      </c>
      <c r="G146" s="17" t="s">
        <v>296</v>
      </c>
      <c r="H146" s="17" t="s">
        <v>148</v>
      </c>
      <c r="I146" s="153" t="s">
        <v>382</v>
      </c>
      <c r="J146" s="153"/>
      <c r="K146" s="153" t="s">
        <v>382</v>
      </c>
      <c r="L146" s="153"/>
      <c r="M146" s="153" t="s">
        <v>382</v>
      </c>
      <c r="N146" s="153"/>
      <c r="O146" s="153" t="s">
        <v>382</v>
      </c>
      <c r="P146" s="153"/>
      <c r="Q146" s="153" t="s">
        <v>382</v>
      </c>
      <c r="R146" s="153"/>
      <c r="S146" s="154"/>
      <c r="T146" s="195">
        <v>100000000</v>
      </c>
      <c r="U146" s="177">
        <f t="shared" si="15"/>
        <v>100000000</v>
      </c>
      <c r="V146" s="245">
        <f t="shared" si="9"/>
        <v>-1</v>
      </c>
      <c r="X146" s="153"/>
    </row>
    <row r="147" spans="1:24" s="18" customFormat="1" ht="13.5" customHeight="1" x14ac:dyDescent="0.25">
      <c r="C147" s="76"/>
      <c r="D147" s="3" t="s">
        <v>151</v>
      </c>
      <c r="E147" s="82"/>
      <c r="F147" s="17" t="s">
        <v>39</v>
      </c>
      <c r="G147" s="17" t="s">
        <v>296</v>
      </c>
      <c r="H147" s="17" t="s">
        <v>148</v>
      </c>
      <c r="I147" s="153" t="s">
        <v>382</v>
      </c>
      <c r="J147" s="153"/>
      <c r="K147" s="153" t="s">
        <v>382</v>
      </c>
      <c r="L147" s="153"/>
      <c r="M147" s="153" t="s">
        <v>382</v>
      </c>
      <c r="N147" s="153"/>
      <c r="O147" s="153" t="s">
        <v>382</v>
      </c>
      <c r="P147" s="153"/>
      <c r="Q147" s="153" t="s">
        <v>382</v>
      </c>
      <c r="R147" s="153"/>
      <c r="S147" s="154"/>
      <c r="T147" s="195">
        <v>110000000</v>
      </c>
      <c r="U147" s="177">
        <f>T147</f>
        <v>110000000</v>
      </c>
      <c r="V147" s="245">
        <f>S147/T147 - 1</f>
        <v>-1</v>
      </c>
      <c r="X147" s="153"/>
    </row>
    <row r="148" spans="1:24" ht="13.5" customHeight="1" x14ac:dyDescent="0.25">
      <c r="B148" s="137" t="s">
        <v>415</v>
      </c>
      <c r="C148" s="2">
        <v>525</v>
      </c>
      <c r="D148" s="3" t="s">
        <v>416</v>
      </c>
      <c r="E148" s="82"/>
      <c r="F148" s="17" t="s">
        <v>14</v>
      </c>
      <c r="G148" s="17" t="s">
        <v>15</v>
      </c>
      <c r="H148" s="17" t="s">
        <v>148</v>
      </c>
      <c r="I148" s="210">
        <v>211000000</v>
      </c>
      <c r="J148" s="153"/>
      <c r="K148" s="210">
        <v>219300000</v>
      </c>
      <c r="L148" s="153"/>
      <c r="M148" s="210">
        <v>225600000</v>
      </c>
      <c r="N148" s="153"/>
      <c r="O148" s="210">
        <v>229000000</v>
      </c>
      <c r="P148" s="153"/>
      <c r="Q148" s="211">
        <v>233500000</v>
      </c>
      <c r="R148" s="153">
        <f>SUM(I148:Q148)</f>
        <v>1118400000</v>
      </c>
      <c r="S148" s="154">
        <f>SUM(I148:Q148)</f>
        <v>1118400000</v>
      </c>
      <c r="T148" s="195">
        <v>970000000</v>
      </c>
      <c r="U148" s="177">
        <f t="shared" si="15"/>
        <v>970000000</v>
      </c>
      <c r="V148" s="245">
        <f t="shared" si="9"/>
        <v>0.15298969072164947</v>
      </c>
    </row>
    <row r="149" spans="1:24" ht="13.5" customHeight="1" x14ac:dyDescent="0.25">
      <c r="B149" s="137" t="s">
        <v>418</v>
      </c>
      <c r="C149" s="2">
        <v>526</v>
      </c>
      <c r="D149" s="3" t="s">
        <v>417</v>
      </c>
      <c r="E149" s="82"/>
      <c r="F149" s="17" t="s">
        <v>14</v>
      </c>
      <c r="G149" s="17" t="s">
        <v>15</v>
      </c>
      <c r="H149" s="17" t="s">
        <v>148</v>
      </c>
      <c r="I149" s="210">
        <v>50000000</v>
      </c>
      <c r="J149" s="153"/>
      <c r="K149" s="210">
        <v>51000000</v>
      </c>
      <c r="L149" s="153"/>
      <c r="M149" s="210">
        <v>52000000</v>
      </c>
      <c r="N149" s="153"/>
      <c r="O149" s="210">
        <v>53400000</v>
      </c>
      <c r="P149" s="153"/>
      <c r="Q149" s="211">
        <v>54300000</v>
      </c>
      <c r="R149" s="153">
        <f>SUM(I149:Q149)</f>
        <v>260700000</v>
      </c>
      <c r="S149" s="154">
        <f>SUM(I149:Q149)</f>
        <v>260700000</v>
      </c>
      <c r="T149" s="195">
        <v>201600000</v>
      </c>
      <c r="U149" s="177">
        <f t="shared" si="15"/>
        <v>201600000</v>
      </c>
      <c r="V149" s="245">
        <f t="shared" si="9"/>
        <v>0.29315476190476186</v>
      </c>
    </row>
    <row r="150" spans="1:24" ht="13.5" customHeight="1" x14ac:dyDescent="0.25">
      <c r="B150" s="137" t="s">
        <v>419</v>
      </c>
      <c r="C150" s="76">
        <v>526</v>
      </c>
      <c r="D150" s="82" t="s">
        <v>135</v>
      </c>
      <c r="E150" s="82"/>
      <c r="F150" s="17" t="s">
        <v>14</v>
      </c>
      <c r="G150" s="17" t="s">
        <v>15</v>
      </c>
      <c r="H150" s="17" t="s">
        <v>148</v>
      </c>
      <c r="I150" s="210">
        <v>40200000</v>
      </c>
      <c r="J150" s="153"/>
      <c r="K150" s="210">
        <v>41200000</v>
      </c>
      <c r="L150" s="153"/>
      <c r="M150" s="210">
        <v>42200000</v>
      </c>
      <c r="N150" s="153"/>
      <c r="O150" s="210">
        <v>43200000</v>
      </c>
      <c r="P150" s="153"/>
      <c r="Q150" s="211">
        <v>44200000</v>
      </c>
      <c r="R150" s="153">
        <f>SUM(I150:Q150)</f>
        <v>211000000</v>
      </c>
      <c r="S150" s="154">
        <f>SUM(I150:Q150)</f>
        <v>211000000</v>
      </c>
      <c r="T150" s="195">
        <v>205820257</v>
      </c>
      <c r="U150" s="177">
        <f t="shared" si="15"/>
        <v>205820257</v>
      </c>
      <c r="V150" s="245">
        <f t="shared" si="9"/>
        <v>2.5166342105966688E-2</v>
      </c>
      <c r="W150" s="1" t="s">
        <v>520</v>
      </c>
    </row>
    <row r="151" spans="1:24" ht="13.5" customHeight="1" x14ac:dyDescent="0.25">
      <c r="B151" s="1"/>
      <c r="C151" s="2"/>
      <c r="D151" s="82" t="s">
        <v>135</v>
      </c>
      <c r="E151" s="82"/>
      <c r="F151" s="17" t="s">
        <v>39</v>
      </c>
      <c r="G151" s="17" t="s">
        <v>296</v>
      </c>
      <c r="H151" s="17" t="s">
        <v>148</v>
      </c>
      <c r="I151" s="153" t="s">
        <v>382</v>
      </c>
      <c r="J151" s="153"/>
      <c r="K151" s="153" t="s">
        <v>382</v>
      </c>
      <c r="L151" s="153"/>
      <c r="M151" s="153" t="s">
        <v>382</v>
      </c>
      <c r="N151" s="153"/>
      <c r="O151" s="153" t="s">
        <v>382</v>
      </c>
      <c r="P151" s="153"/>
      <c r="Q151" s="153" t="s">
        <v>382</v>
      </c>
      <c r="R151" s="142"/>
      <c r="S151" s="154"/>
      <c r="T151" s="195">
        <v>100000000</v>
      </c>
      <c r="U151" s="177">
        <f t="shared" si="15"/>
        <v>100000000</v>
      </c>
      <c r="V151" s="245">
        <f t="shared" si="9"/>
        <v>-1</v>
      </c>
      <c r="W151" s="18"/>
      <c r="X151" s="153"/>
    </row>
    <row r="152" spans="1:24" ht="13.5" customHeight="1" x14ac:dyDescent="0.25">
      <c r="B152" s="137" t="s">
        <v>420</v>
      </c>
      <c r="C152" s="76">
        <v>527</v>
      </c>
      <c r="D152" s="82" t="s">
        <v>152</v>
      </c>
      <c r="E152" s="82"/>
      <c r="F152" s="17" t="s">
        <v>14</v>
      </c>
      <c r="G152" s="17" t="s">
        <v>15</v>
      </c>
      <c r="H152" s="17" t="s">
        <v>148</v>
      </c>
      <c r="I152" s="210">
        <v>7800000</v>
      </c>
      <c r="J152" s="153"/>
      <c r="K152" s="210">
        <v>8000000</v>
      </c>
      <c r="L152" s="153"/>
      <c r="M152" s="210">
        <v>8200000</v>
      </c>
      <c r="N152" s="153"/>
      <c r="O152" s="210">
        <v>8400000</v>
      </c>
      <c r="P152" s="153"/>
      <c r="Q152" s="211">
        <v>8600000</v>
      </c>
      <c r="R152" s="153">
        <f>SUM(I152:Q152)</f>
        <v>41000000</v>
      </c>
      <c r="S152" s="154">
        <f>SUM(I152:Q152)</f>
        <v>41000000</v>
      </c>
      <c r="T152" s="195">
        <v>36000000</v>
      </c>
      <c r="U152" s="177">
        <f t="shared" si="15"/>
        <v>36000000</v>
      </c>
      <c r="V152" s="245">
        <f t="shared" si="9"/>
        <v>0.13888888888888884</v>
      </c>
    </row>
    <row r="153" spans="1:24" ht="13.5" customHeight="1" x14ac:dyDescent="0.3">
      <c r="B153" s="137" t="s">
        <v>423</v>
      </c>
      <c r="C153" s="76">
        <v>596</v>
      </c>
      <c r="D153" s="82" t="s">
        <v>153</v>
      </c>
      <c r="E153" s="77"/>
      <c r="F153" s="17" t="s">
        <v>39</v>
      </c>
      <c r="G153" s="17" t="s">
        <v>40</v>
      </c>
      <c r="H153" s="17" t="s">
        <v>148</v>
      </c>
      <c r="I153" s="153" t="s">
        <v>424</v>
      </c>
      <c r="J153" s="153"/>
      <c r="K153" s="153" t="s">
        <v>424</v>
      </c>
      <c r="L153" s="153"/>
      <c r="M153" s="153" t="s">
        <v>424</v>
      </c>
      <c r="N153" s="153"/>
      <c r="O153" s="153" t="s">
        <v>424</v>
      </c>
      <c r="P153" s="153"/>
      <c r="Q153" s="180" t="s">
        <v>424</v>
      </c>
      <c r="R153" s="153">
        <f>SUM(I153:Q153)</f>
        <v>0</v>
      </c>
      <c r="S153" s="154">
        <f>SUM(I153:Q153)</f>
        <v>0</v>
      </c>
      <c r="T153" s="195">
        <v>750000000</v>
      </c>
      <c r="U153" s="177">
        <f t="shared" si="15"/>
        <v>750000000</v>
      </c>
      <c r="V153" s="245">
        <f t="shared" si="9"/>
        <v>-1</v>
      </c>
    </row>
    <row r="154" spans="1:24" ht="13.5" customHeight="1" x14ac:dyDescent="0.3">
      <c r="B154" s="1"/>
      <c r="C154" s="83"/>
      <c r="D154" s="82" t="s">
        <v>309</v>
      </c>
      <c r="E154" s="82"/>
      <c r="F154" s="17" t="s">
        <v>39</v>
      </c>
      <c r="G154" s="17" t="s">
        <v>296</v>
      </c>
      <c r="H154" s="17" t="s">
        <v>148</v>
      </c>
      <c r="I154" s="153" t="s">
        <v>424</v>
      </c>
      <c r="J154" s="153"/>
      <c r="K154" s="153" t="s">
        <v>424</v>
      </c>
      <c r="L154" s="153"/>
      <c r="M154" s="153" t="s">
        <v>424</v>
      </c>
      <c r="N154" s="153"/>
      <c r="O154" s="153" t="s">
        <v>424</v>
      </c>
      <c r="P154" s="153"/>
      <c r="Q154" s="180" t="s">
        <v>424</v>
      </c>
      <c r="R154" s="142"/>
      <c r="S154" s="154"/>
      <c r="T154" s="195">
        <v>750000000</v>
      </c>
      <c r="U154" s="177">
        <f t="shared" si="15"/>
        <v>750000000</v>
      </c>
      <c r="V154" s="245">
        <f t="shared" si="9"/>
        <v>-1</v>
      </c>
    </row>
    <row r="155" spans="1:24" ht="13.5" customHeight="1" x14ac:dyDescent="0.25">
      <c r="B155" s="137"/>
      <c r="C155" s="76"/>
      <c r="D155" s="82" t="s">
        <v>155</v>
      </c>
      <c r="E155" s="82"/>
      <c r="F155" s="17" t="s">
        <v>39</v>
      </c>
      <c r="G155" s="17" t="s">
        <v>40</v>
      </c>
      <c r="H155" s="17" t="s">
        <v>148</v>
      </c>
      <c r="I155" s="153" t="s">
        <v>425</v>
      </c>
      <c r="J155" s="153"/>
      <c r="K155" s="153" t="s">
        <v>425</v>
      </c>
      <c r="L155" s="153"/>
      <c r="M155" s="153" t="s">
        <v>425</v>
      </c>
      <c r="N155" s="153"/>
      <c r="O155" s="153" t="s">
        <v>425</v>
      </c>
      <c r="P155" s="153"/>
      <c r="Q155" s="180" t="s">
        <v>425</v>
      </c>
      <c r="R155" s="153">
        <f>SUM(I155:Q155)</f>
        <v>0</v>
      </c>
      <c r="S155" s="154">
        <f>SUM(I155:Q155)</f>
        <v>0</v>
      </c>
      <c r="T155" s="195">
        <v>1042339751</v>
      </c>
      <c r="U155" s="177">
        <f t="shared" si="15"/>
        <v>1042339751</v>
      </c>
      <c r="V155" s="245">
        <f t="shared" si="9"/>
        <v>-1</v>
      </c>
    </row>
    <row r="156" spans="1:24" ht="13.5" customHeight="1" x14ac:dyDescent="0.25">
      <c r="B156" s="1"/>
      <c r="C156" s="2"/>
      <c r="D156" s="3" t="s">
        <v>310</v>
      </c>
      <c r="E156" s="82"/>
      <c r="F156" s="17" t="s">
        <v>39</v>
      </c>
      <c r="G156" s="17" t="s">
        <v>296</v>
      </c>
      <c r="H156" s="17" t="s">
        <v>148</v>
      </c>
      <c r="I156" s="153" t="s">
        <v>425</v>
      </c>
      <c r="J156" s="153"/>
      <c r="K156" s="153" t="s">
        <v>425</v>
      </c>
      <c r="L156" s="153"/>
      <c r="M156" s="153" t="s">
        <v>425</v>
      </c>
      <c r="N156" s="153"/>
      <c r="O156" s="153" t="s">
        <v>425</v>
      </c>
      <c r="P156" s="153"/>
      <c r="Q156" s="180" t="s">
        <v>425</v>
      </c>
      <c r="R156" s="142"/>
      <c r="S156" s="154"/>
      <c r="T156" s="195">
        <v>548500000</v>
      </c>
      <c r="U156" s="177">
        <f>T156</f>
        <v>548500000</v>
      </c>
      <c r="V156" s="245">
        <f t="shared" si="9"/>
        <v>-1</v>
      </c>
    </row>
    <row r="157" spans="1:24" s="41" customFormat="1" ht="13.4" customHeight="1" x14ac:dyDescent="0.3">
      <c r="A157" s="70"/>
      <c r="B157" s="147"/>
      <c r="C157" s="71"/>
      <c r="D157" s="89"/>
      <c r="E157" s="192"/>
      <c r="F157" s="92"/>
      <c r="G157" s="92"/>
      <c r="H157" s="92"/>
      <c r="I157" s="175"/>
      <c r="J157" s="175"/>
      <c r="K157" s="175"/>
      <c r="L157" s="175"/>
      <c r="M157" s="175"/>
      <c r="N157" s="175"/>
      <c r="O157" s="175"/>
      <c r="P157" s="175"/>
      <c r="Q157" s="184"/>
      <c r="R157" s="153"/>
      <c r="S157" s="154"/>
      <c r="T157" s="195"/>
      <c r="U157" s="177"/>
      <c r="V157" s="245"/>
      <c r="X157" s="158"/>
    </row>
    <row r="158" spans="1:24" s="41" customFormat="1" ht="13.5" customHeight="1" x14ac:dyDescent="0.3">
      <c r="A158" s="49"/>
      <c r="B158" s="147"/>
      <c r="C158" s="50"/>
      <c r="D158" s="51" t="s">
        <v>89</v>
      </c>
      <c r="E158" s="115"/>
      <c r="F158" s="193"/>
      <c r="G158" s="193"/>
      <c r="H158" s="193"/>
      <c r="I158" s="175"/>
      <c r="J158" s="218"/>
      <c r="K158" s="175"/>
      <c r="L158" s="218"/>
      <c r="M158" s="175"/>
      <c r="N158" s="218"/>
      <c r="O158" s="175"/>
      <c r="P158" s="218"/>
      <c r="Q158" s="184"/>
      <c r="R158" s="153">
        <f>SUM(I158:Q158)</f>
        <v>0</v>
      </c>
      <c r="S158" s="154">
        <v>5676000000</v>
      </c>
      <c r="T158" s="195">
        <v>5069920257</v>
      </c>
      <c r="U158" s="177"/>
      <c r="V158" s="245">
        <f t="shared" si="9"/>
        <v>0.11954423586114404</v>
      </c>
      <c r="X158" s="158"/>
    </row>
    <row r="159" spans="1:24" ht="13.5" customHeight="1" x14ac:dyDescent="0.3">
      <c r="A159" s="34"/>
      <c r="B159" s="147"/>
      <c r="C159" s="53"/>
      <c r="D159" s="41" t="s">
        <v>157</v>
      </c>
      <c r="E159" s="82"/>
      <c r="F159" s="86"/>
      <c r="G159" s="86"/>
      <c r="H159" s="86"/>
      <c r="I159" s="153"/>
      <c r="J159" s="174"/>
      <c r="K159" s="153"/>
      <c r="L159" s="174"/>
      <c r="M159" s="153"/>
      <c r="N159" s="174"/>
      <c r="O159" s="153"/>
      <c r="P159" s="174"/>
      <c r="Q159" s="180"/>
      <c r="R159" s="153">
        <f>SUM(I159:Q159)</f>
        <v>0</v>
      </c>
      <c r="S159" s="154">
        <f>SUM(I159:Q159)</f>
        <v>0</v>
      </c>
      <c r="T159" s="195">
        <v>1792339751</v>
      </c>
      <c r="U159" s="177"/>
      <c r="V159" s="245">
        <f t="shared" si="9"/>
        <v>-1</v>
      </c>
    </row>
    <row r="160" spans="1:24" s="41" customFormat="1" ht="13.5" customHeight="1" x14ac:dyDescent="0.3">
      <c r="A160" s="70"/>
      <c r="B160" s="147"/>
      <c r="C160" s="71"/>
      <c r="D160" s="78" t="s">
        <v>91</v>
      </c>
      <c r="E160" s="74"/>
      <c r="F160" s="79"/>
      <c r="G160" s="79"/>
      <c r="H160" s="79"/>
      <c r="I160" s="219"/>
      <c r="J160" s="219"/>
      <c r="K160" s="219"/>
      <c r="L160" s="219"/>
      <c r="M160" s="219"/>
      <c r="N160" s="219"/>
      <c r="O160" s="219"/>
      <c r="P160" s="219"/>
      <c r="Q160" s="220"/>
      <c r="R160" s="154">
        <f>SUM(I160:Q160)</f>
        <v>0</v>
      </c>
      <c r="S160" s="154">
        <f>SUM(I160:Q160)</f>
        <v>0</v>
      </c>
      <c r="T160" s="195">
        <v>1608500000</v>
      </c>
      <c r="U160" s="177"/>
      <c r="V160" s="245">
        <f t="shared" si="9"/>
        <v>-1</v>
      </c>
      <c r="W160" s="1"/>
      <c r="X160" s="158"/>
    </row>
    <row r="161" spans="2:24" ht="13.5" customHeight="1" x14ac:dyDescent="0.3">
      <c r="B161" s="137"/>
      <c r="C161" s="2"/>
      <c r="D161" s="22" t="s">
        <v>156</v>
      </c>
      <c r="E161" s="22"/>
      <c r="I161" s="138"/>
      <c r="J161" s="138"/>
      <c r="K161" s="138"/>
      <c r="L161" s="138"/>
      <c r="M161" s="138"/>
      <c r="N161" s="138"/>
      <c r="O161" s="138"/>
      <c r="P161" s="138"/>
      <c r="Q161" s="138"/>
      <c r="R161" s="154">
        <f>SUM(I161:Q161)</f>
        <v>0</v>
      </c>
      <c r="S161" s="154">
        <v>5676000000</v>
      </c>
      <c r="T161" s="195">
        <v>8470760008</v>
      </c>
      <c r="U161" s="177"/>
      <c r="V161" s="245">
        <f t="shared" si="9"/>
        <v>-0.32993025482489857</v>
      </c>
    </row>
    <row r="162" spans="2:24" ht="13.5" customHeight="1" x14ac:dyDescent="0.25">
      <c r="B162" s="137"/>
      <c r="C162" s="2"/>
      <c r="S162" s="154"/>
      <c r="T162" s="195"/>
      <c r="U162" s="177"/>
      <c r="V162" s="247"/>
    </row>
    <row r="163" spans="2:24" ht="13.5" customHeight="1" x14ac:dyDescent="0.3">
      <c r="B163" s="137"/>
      <c r="C163" s="20"/>
      <c r="D163" s="235" t="s">
        <v>133</v>
      </c>
      <c r="E163" s="236"/>
      <c r="S163" s="154"/>
      <c r="T163" s="195"/>
      <c r="U163" s="177"/>
      <c r="V163" s="247"/>
    </row>
    <row r="164" spans="2:24" ht="13.5" customHeight="1" x14ac:dyDescent="0.3">
      <c r="B164" s="137"/>
      <c r="C164" s="2"/>
      <c r="D164" s="20" t="s">
        <v>134</v>
      </c>
      <c r="S164" s="154"/>
      <c r="T164" s="195"/>
      <c r="U164" s="177"/>
      <c r="V164" s="247"/>
    </row>
    <row r="165" spans="2:24" ht="13.5" customHeight="1" x14ac:dyDescent="0.3">
      <c r="B165" s="137"/>
      <c r="C165" s="2"/>
      <c r="D165" s="20"/>
      <c r="S165" s="154"/>
      <c r="T165" s="195"/>
      <c r="U165" s="177"/>
      <c r="V165" s="247"/>
    </row>
    <row r="166" spans="2:24" ht="13.5" customHeight="1" x14ac:dyDescent="0.25">
      <c r="B166" s="137" t="s">
        <v>426</v>
      </c>
      <c r="C166" s="2">
        <v>599</v>
      </c>
      <c r="D166" s="3" t="s">
        <v>427</v>
      </c>
      <c r="F166" s="198" t="s">
        <v>14</v>
      </c>
      <c r="G166" s="198" t="s">
        <v>15</v>
      </c>
      <c r="H166" s="198" t="s">
        <v>136</v>
      </c>
      <c r="I166" s="159">
        <v>435000000</v>
      </c>
      <c r="K166" s="159">
        <v>446500000</v>
      </c>
      <c r="M166" s="159">
        <v>456000000</v>
      </c>
      <c r="O166" s="159">
        <v>467000000</v>
      </c>
      <c r="Q166" s="159">
        <v>478000000</v>
      </c>
      <c r="R166" s="154">
        <f>SUM(I166:Q166)</f>
        <v>2282500000</v>
      </c>
      <c r="S166" s="154">
        <f>SUM(I166:Q166)</f>
        <v>2282500000</v>
      </c>
      <c r="T166" s="195">
        <v>2032500000</v>
      </c>
      <c r="U166" s="177">
        <f t="shared" si="15"/>
        <v>2032500000</v>
      </c>
      <c r="V166" s="245">
        <f t="shared" ref="V166:V182" si="16">S166/T166 - 1</f>
        <v>0.12300123001230023</v>
      </c>
      <c r="W166" s="1" t="s">
        <v>521</v>
      </c>
    </row>
    <row r="167" spans="2:24" ht="13.5" customHeight="1" x14ac:dyDescent="0.3">
      <c r="B167" s="1"/>
      <c r="C167" s="2"/>
      <c r="D167" s="3" t="s">
        <v>427</v>
      </c>
      <c r="E167" s="72"/>
      <c r="F167" s="198" t="s">
        <v>39</v>
      </c>
      <c r="G167" s="198" t="s">
        <v>296</v>
      </c>
      <c r="H167" s="198" t="s">
        <v>136</v>
      </c>
      <c r="I167" s="142" t="s">
        <v>382</v>
      </c>
      <c r="K167" s="142" t="s">
        <v>382</v>
      </c>
      <c r="M167" s="142" t="s">
        <v>382</v>
      </c>
      <c r="O167" s="142" t="s">
        <v>382</v>
      </c>
      <c r="Q167" s="142" t="s">
        <v>382</v>
      </c>
      <c r="S167" s="154"/>
      <c r="T167" s="180">
        <v>400000000</v>
      </c>
      <c r="U167" s="177">
        <f t="shared" si="15"/>
        <v>400000000</v>
      </c>
      <c r="V167" s="245">
        <f t="shared" si="16"/>
        <v>-1</v>
      </c>
      <c r="W167" s="18"/>
      <c r="X167" s="153"/>
    </row>
    <row r="168" spans="2:24" ht="13.5" customHeight="1" x14ac:dyDescent="0.25">
      <c r="B168" s="148" t="s">
        <v>426</v>
      </c>
      <c r="C168" s="18">
        <v>600</v>
      </c>
      <c r="D168" s="82" t="s">
        <v>428</v>
      </c>
      <c r="E168" s="82"/>
      <c r="F168" s="199" t="s">
        <v>14</v>
      </c>
      <c r="G168" s="199" t="s">
        <v>15</v>
      </c>
      <c r="H168" s="198" t="s">
        <v>136</v>
      </c>
      <c r="I168" s="210">
        <v>66000000</v>
      </c>
      <c r="J168" s="153"/>
      <c r="K168" s="210">
        <v>69000000</v>
      </c>
      <c r="L168" s="153"/>
      <c r="M168" s="210">
        <v>72000000</v>
      </c>
      <c r="N168" s="153"/>
      <c r="O168" s="210">
        <v>75000000</v>
      </c>
      <c r="P168" s="153"/>
      <c r="Q168" s="211">
        <v>78000000</v>
      </c>
      <c r="R168" s="153">
        <f>SUM(I168:Q168)</f>
        <v>360000000</v>
      </c>
      <c r="S168" s="154">
        <f>SUM(I168:Q168)</f>
        <v>360000000</v>
      </c>
      <c r="T168" s="195">
        <v>300000000</v>
      </c>
      <c r="U168" s="177">
        <f t="shared" si="15"/>
        <v>300000000</v>
      </c>
      <c r="V168" s="245">
        <f t="shared" si="16"/>
        <v>0.19999999999999996</v>
      </c>
      <c r="W168" s="1" t="s">
        <v>522</v>
      </c>
    </row>
    <row r="169" spans="2:24" ht="13.5" customHeight="1" x14ac:dyDescent="0.3">
      <c r="B169" s="1"/>
      <c r="C169" s="2"/>
      <c r="D169" s="82" t="s">
        <v>428</v>
      </c>
      <c r="E169" s="90"/>
      <c r="F169" s="199" t="s">
        <v>39</v>
      </c>
      <c r="G169" s="199" t="s">
        <v>296</v>
      </c>
      <c r="H169" s="199" t="s">
        <v>136</v>
      </c>
      <c r="I169" s="153" t="s">
        <v>382</v>
      </c>
      <c r="J169" s="153"/>
      <c r="K169" s="153" t="s">
        <v>382</v>
      </c>
      <c r="L169" s="153"/>
      <c r="M169" s="153" t="s">
        <v>382</v>
      </c>
      <c r="N169" s="153"/>
      <c r="O169" s="153" t="s">
        <v>382</v>
      </c>
      <c r="Q169" s="142" t="s">
        <v>382</v>
      </c>
      <c r="S169" s="154"/>
      <c r="T169" s="195">
        <v>132500000</v>
      </c>
      <c r="U169" s="177">
        <f t="shared" si="15"/>
        <v>132500000</v>
      </c>
      <c r="V169" s="245">
        <f t="shared" si="16"/>
        <v>-1</v>
      </c>
      <c r="W169" s="18"/>
      <c r="X169" s="153"/>
    </row>
    <row r="170" spans="2:24" ht="13.5" customHeight="1" x14ac:dyDescent="0.25">
      <c r="B170" s="148" t="s">
        <v>426</v>
      </c>
      <c r="C170" s="18">
        <v>600</v>
      </c>
      <c r="D170" s="82" t="s">
        <v>429</v>
      </c>
      <c r="E170" s="82"/>
      <c r="F170" s="199" t="s">
        <v>14</v>
      </c>
      <c r="G170" s="199" t="s">
        <v>15</v>
      </c>
      <c r="H170" s="199" t="s">
        <v>136</v>
      </c>
      <c r="I170" s="210">
        <v>5000000</v>
      </c>
      <c r="J170" s="153"/>
      <c r="K170" s="210">
        <v>5000000</v>
      </c>
      <c r="L170" s="153"/>
      <c r="M170" s="210">
        <v>5000000</v>
      </c>
      <c r="N170" s="153"/>
      <c r="O170" s="210">
        <v>5000000</v>
      </c>
      <c r="P170" s="153"/>
      <c r="Q170" s="211">
        <v>5000000</v>
      </c>
      <c r="R170" s="153">
        <f>SUM(I170:Q170)</f>
        <v>25000000</v>
      </c>
      <c r="S170" s="154">
        <f>SUM(I170:Q170)</f>
        <v>25000000</v>
      </c>
      <c r="T170" s="195">
        <v>25000000</v>
      </c>
      <c r="U170" s="177">
        <f t="shared" si="15"/>
        <v>25000000</v>
      </c>
      <c r="V170" s="245">
        <f t="shared" si="16"/>
        <v>0</v>
      </c>
    </row>
    <row r="171" spans="2:24" ht="13.5" customHeight="1" x14ac:dyDescent="0.25">
      <c r="B171" s="148" t="s">
        <v>426</v>
      </c>
      <c r="C171" s="18">
        <v>600</v>
      </c>
      <c r="D171" s="82" t="s">
        <v>430</v>
      </c>
      <c r="E171" s="82"/>
      <c r="F171" s="199" t="s">
        <v>14</v>
      </c>
      <c r="G171" s="199" t="s">
        <v>15</v>
      </c>
      <c r="H171" s="199" t="s">
        <v>136</v>
      </c>
      <c r="I171" s="210">
        <v>5000000</v>
      </c>
      <c r="J171" s="153"/>
      <c r="K171" s="210">
        <v>5000000</v>
      </c>
      <c r="L171" s="153"/>
      <c r="M171" s="210">
        <v>5000000</v>
      </c>
      <c r="N171" s="153"/>
      <c r="O171" s="210">
        <v>5000000</v>
      </c>
      <c r="P171" s="153"/>
      <c r="Q171" s="211">
        <v>5000000</v>
      </c>
      <c r="R171" s="153">
        <f>SUM(I171:Q171)</f>
        <v>25000000</v>
      </c>
      <c r="S171" s="154">
        <f>SUM(I171:Q171)</f>
        <v>25000000</v>
      </c>
      <c r="T171" s="195">
        <v>6500000</v>
      </c>
      <c r="U171" s="177">
        <f t="shared" si="15"/>
        <v>6500000</v>
      </c>
      <c r="V171" s="245">
        <f t="shared" si="16"/>
        <v>2.8461538461538463</v>
      </c>
      <c r="W171" s="1" t="s">
        <v>523</v>
      </c>
    </row>
    <row r="172" spans="2:24" ht="13.5" customHeight="1" x14ac:dyDescent="0.3">
      <c r="B172" s="1"/>
      <c r="C172" s="2"/>
      <c r="D172" s="82" t="s">
        <v>430</v>
      </c>
      <c r="E172" s="90"/>
      <c r="F172" s="199" t="s">
        <v>39</v>
      </c>
      <c r="G172" s="199" t="s">
        <v>296</v>
      </c>
      <c r="H172" s="199" t="s">
        <v>136</v>
      </c>
      <c r="I172" s="153" t="s">
        <v>382</v>
      </c>
      <c r="J172" s="153"/>
      <c r="K172" s="153" t="s">
        <v>382</v>
      </c>
      <c r="L172" s="153"/>
      <c r="M172" s="153" t="s">
        <v>382</v>
      </c>
      <c r="N172" s="153"/>
      <c r="O172" s="153" t="s">
        <v>382</v>
      </c>
      <c r="Q172" s="142" t="s">
        <v>382</v>
      </c>
      <c r="S172" s="154"/>
      <c r="T172" s="195">
        <v>10000000</v>
      </c>
      <c r="U172" s="177">
        <f t="shared" si="15"/>
        <v>10000000</v>
      </c>
      <c r="V172" s="245">
        <f t="shared" si="16"/>
        <v>-1</v>
      </c>
      <c r="W172" s="18"/>
      <c r="X172" s="153"/>
    </row>
    <row r="173" spans="2:24" ht="13.5" customHeight="1" x14ac:dyDescent="0.25">
      <c r="B173" s="148" t="s">
        <v>426</v>
      </c>
      <c r="C173" s="18">
        <v>600</v>
      </c>
      <c r="D173" s="82" t="s">
        <v>431</v>
      </c>
      <c r="E173" s="82"/>
      <c r="F173" s="199" t="s">
        <v>14</v>
      </c>
      <c r="G173" s="199" t="s">
        <v>15</v>
      </c>
      <c r="H173" s="199" t="s">
        <v>136</v>
      </c>
      <c r="I173" s="210">
        <v>48000000</v>
      </c>
      <c r="J173" s="153"/>
      <c r="K173" s="210">
        <v>51000000</v>
      </c>
      <c r="L173" s="153"/>
      <c r="M173" s="210">
        <v>53000000</v>
      </c>
      <c r="N173" s="153"/>
      <c r="O173" s="210">
        <v>54000000</v>
      </c>
      <c r="P173" s="153"/>
      <c r="Q173" s="211">
        <v>56000000</v>
      </c>
      <c r="R173" s="153">
        <f>SUM(I173:Q173)</f>
        <v>262000000</v>
      </c>
      <c r="S173" s="154">
        <f>SUM(I173:Q173)</f>
        <v>262000000</v>
      </c>
      <c r="T173" s="195">
        <v>217500000</v>
      </c>
      <c r="U173" s="177">
        <f t="shared" si="15"/>
        <v>217500000</v>
      </c>
      <c r="V173" s="245">
        <f t="shared" si="16"/>
        <v>0.20459770114942533</v>
      </c>
      <c r="W173" s="1" t="s">
        <v>524</v>
      </c>
    </row>
    <row r="174" spans="2:24" ht="13.5" customHeight="1" x14ac:dyDescent="0.3">
      <c r="B174" s="1"/>
      <c r="C174" s="2"/>
      <c r="D174" s="82" t="s">
        <v>431</v>
      </c>
      <c r="E174" s="90"/>
      <c r="F174" s="199" t="s">
        <v>39</v>
      </c>
      <c r="G174" s="199" t="s">
        <v>296</v>
      </c>
      <c r="H174" s="199" t="s">
        <v>136</v>
      </c>
      <c r="I174" s="153" t="s">
        <v>382</v>
      </c>
      <c r="J174" s="153"/>
      <c r="K174" s="153" t="s">
        <v>382</v>
      </c>
      <c r="L174" s="153"/>
      <c r="M174" s="153" t="s">
        <v>382</v>
      </c>
      <c r="N174" s="153"/>
      <c r="O174" s="153" t="s">
        <v>382</v>
      </c>
      <c r="Q174" s="142" t="s">
        <v>382</v>
      </c>
      <c r="S174" s="154"/>
      <c r="T174" s="195">
        <v>80000000</v>
      </c>
      <c r="U174" s="177">
        <f t="shared" si="15"/>
        <v>80000000</v>
      </c>
      <c r="V174" s="245">
        <f t="shared" si="16"/>
        <v>-1</v>
      </c>
      <c r="W174" s="18">
        <f>(SUM(R173:R174)-SUM(T173:T174))</f>
        <v>-35500000</v>
      </c>
      <c r="X174" s="153"/>
    </row>
    <row r="175" spans="2:24" ht="13.5" customHeight="1" x14ac:dyDescent="0.25">
      <c r="B175" s="148" t="s">
        <v>434</v>
      </c>
      <c r="C175" s="18">
        <v>601</v>
      </c>
      <c r="D175" s="82" t="s">
        <v>432</v>
      </c>
      <c r="E175" s="82"/>
      <c r="F175" s="199" t="s">
        <v>14</v>
      </c>
      <c r="G175" s="199" t="s">
        <v>15</v>
      </c>
      <c r="H175" s="199" t="s">
        <v>136</v>
      </c>
      <c r="I175" s="210">
        <v>400000000</v>
      </c>
      <c r="J175" s="153"/>
      <c r="K175" s="210">
        <v>407500000</v>
      </c>
      <c r="L175" s="153"/>
      <c r="M175" s="210">
        <v>417000000</v>
      </c>
      <c r="N175" s="153"/>
      <c r="O175" s="210">
        <v>426000000</v>
      </c>
      <c r="P175" s="153"/>
      <c r="Q175" s="211">
        <v>435000000</v>
      </c>
      <c r="R175" s="153">
        <f>SUM(I175:Q175)</f>
        <v>2085500000</v>
      </c>
      <c r="S175" s="154">
        <f>SUM(I175:Q175)</f>
        <v>2085500000</v>
      </c>
      <c r="T175" s="195">
        <v>1875000000</v>
      </c>
      <c r="U175" s="177">
        <f t="shared" si="15"/>
        <v>1875000000</v>
      </c>
      <c r="V175" s="245">
        <f t="shared" si="16"/>
        <v>0.11226666666666674</v>
      </c>
    </row>
    <row r="176" spans="2:24" ht="13.5" customHeight="1" x14ac:dyDescent="0.3">
      <c r="B176" s="1"/>
      <c r="C176" s="20"/>
      <c r="D176" s="3" t="s">
        <v>278</v>
      </c>
      <c r="E176" s="82"/>
      <c r="F176" s="199" t="s">
        <v>39</v>
      </c>
      <c r="G176" s="199" t="s">
        <v>296</v>
      </c>
      <c r="H176" s="199" t="s">
        <v>136</v>
      </c>
      <c r="I176" s="153" t="s">
        <v>382</v>
      </c>
      <c r="J176" s="153"/>
      <c r="K176" s="153" t="s">
        <v>382</v>
      </c>
      <c r="L176" s="153"/>
      <c r="M176" s="153" t="s">
        <v>382</v>
      </c>
      <c r="N176" s="153"/>
      <c r="O176" s="153" t="s">
        <v>382</v>
      </c>
      <c r="Q176" s="142" t="s">
        <v>382</v>
      </c>
      <c r="S176" s="154"/>
      <c r="T176" s="195">
        <v>50000000</v>
      </c>
      <c r="U176" s="177">
        <f t="shared" si="15"/>
        <v>50000000</v>
      </c>
      <c r="V176" s="245">
        <f t="shared" si="16"/>
        <v>-1</v>
      </c>
      <c r="W176" s="18"/>
      <c r="X176" s="153"/>
    </row>
    <row r="177" spans="1:24" ht="13.5" customHeight="1" x14ac:dyDescent="0.3">
      <c r="B177" s="148" t="s">
        <v>433</v>
      </c>
      <c r="C177" s="76">
        <v>683</v>
      </c>
      <c r="D177" s="82" t="s">
        <v>435</v>
      </c>
      <c r="E177" s="90"/>
      <c r="F177" s="199" t="s">
        <v>39</v>
      </c>
      <c r="G177" s="199" t="s">
        <v>40</v>
      </c>
      <c r="H177" s="198" t="s">
        <v>136</v>
      </c>
      <c r="I177" s="210">
        <v>27500000</v>
      </c>
      <c r="J177" s="153"/>
      <c r="K177" s="210">
        <v>28000000</v>
      </c>
      <c r="L177" s="153"/>
      <c r="M177" s="210">
        <v>28600000</v>
      </c>
      <c r="N177" s="153"/>
      <c r="O177" s="210">
        <v>29200000</v>
      </c>
      <c r="P177" s="153"/>
      <c r="Q177" s="211">
        <v>29800000</v>
      </c>
      <c r="R177" s="153">
        <f>SUM(I177:Q177)</f>
        <v>143100000</v>
      </c>
      <c r="S177" s="154">
        <f>SUM(I177:Q177)</f>
        <v>143100000</v>
      </c>
      <c r="T177" s="195">
        <v>0</v>
      </c>
      <c r="U177" s="177">
        <f t="shared" si="15"/>
        <v>0</v>
      </c>
      <c r="V177" s="245" t="s">
        <v>499</v>
      </c>
      <c r="X177" s="142">
        <f>S177</f>
        <v>143100000</v>
      </c>
    </row>
    <row r="178" spans="1:24" ht="13.5" customHeight="1" x14ac:dyDescent="0.3">
      <c r="B178" s="148"/>
      <c r="C178" s="76"/>
      <c r="D178" s="82"/>
      <c r="E178" s="90"/>
      <c r="F178" s="199"/>
      <c r="G178" s="199"/>
      <c r="H178" s="199"/>
      <c r="I178" s="210"/>
      <c r="J178" s="153"/>
      <c r="K178" s="210"/>
      <c r="L178" s="153"/>
      <c r="M178" s="210"/>
      <c r="N178" s="153"/>
      <c r="O178" s="210"/>
      <c r="P178" s="153"/>
      <c r="Q178" s="211"/>
      <c r="R178" s="153"/>
      <c r="S178" s="154"/>
      <c r="T178" s="195"/>
      <c r="U178" s="177"/>
      <c r="V178" s="247"/>
    </row>
    <row r="179" spans="1:24" s="41" customFormat="1" ht="13.5" customHeight="1" x14ac:dyDescent="0.3">
      <c r="A179" s="49"/>
      <c r="B179" s="196"/>
      <c r="C179" s="194"/>
      <c r="D179" s="192" t="s">
        <v>89</v>
      </c>
      <c r="E179" s="115"/>
      <c r="F179" s="201"/>
      <c r="G179" s="201"/>
      <c r="H179" s="201"/>
      <c r="I179" s="153"/>
      <c r="J179" s="153"/>
      <c r="K179" s="153"/>
      <c r="L179" s="153"/>
      <c r="M179" s="153"/>
      <c r="N179" s="153"/>
      <c r="O179" s="153"/>
      <c r="P179" s="153"/>
      <c r="Q179" s="180"/>
      <c r="R179" s="153">
        <f>SUM(I179:Q179)</f>
        <v>0</v>
      </c>
      <c r="S179" s="154">
        <v>5040000000</v>
      </c>
      <c r="T179" s="195">
        <v>4456500000</v>
      </c>
      <c r="U179" s="177"/>
      <c r="V179" s="245">
        <f t="shared" si="16"/>
        <v>0.13093234601144399</v>
      </c>
      <c r="X179" s="158"/>
    </row>
    <row r="180" spans="1:24" ht="13.5" customHeight="1" x14ac:dyDescent="0.3">
      <c r="A180" s="34"/>
      <c r="B180" s="147"/>
      <c r="C180" s="53"/>
      <c r="D180" s="41" t="s">
        <v>157</v>
      </c>
      <c r="E180" s="54"/>
      <c r="F180" s="34"/>
      <c r="G180" s="34"/>
      <c r="H180" s="34"/>
      <c r="R180" s="154">
        <f>SUM(I180:Q180)</f>
        <v>0</v>
      </c>
      <c r="S180" s="154">
        <v>143100000</v>
      </c>
      <c r="T180" s="195">
        <v>0</v>
      </c>
      <c r="U180" s="177"/>
      <c r="V180" s="245" t="s">
        <v>499</v>
      </c>
    </row>
    <row r="181" spans="1:24" ht="13.5" customHeight="1" x14ac:dyDescent="0.3">
      <c r="A181" s="34"/>
      <c r="B181" s="147"/>
      <c r="C181" s="53"/>
      <c r="D181" s="78" t="s">
        <v>91</v>
      </c>
      <c r="E181" s="74"/>
      <c r="F181" s="75"/>
      <c r="G181" s="75"/>
      <c r="H181" s="75"/>
      <c r="I181" s="200"/>
      <c r="J181" s="200"/>
      <c r="K181" s="200"/>
      <c r="L181" s="200"/>
      <c r="M181" s="200"/>
      <c r="N181" s="200"/>
      <c r="O181" s="200"/>
      <c r="P181" s="200"/>
      <c r="Q181" s="200"/>
      <c r="R181" s="154">
        <f>SUM(I181:Q181)</f>
        <v>0</v>
      </c>
      <c r="S181" s="154">
        <f>SUM(I181:Q181)</f>
        <v>0</v>
      </c>
      <c r="T181" s="195">
        <v>672500000</v>
      </c>
      <c r="U181" s="177"/>
      <c r="V181" s="245">
        <f t="shared" si="16"/>
        <v>-1</v>
      </c>
    </row>
    <row r="182" spans="1:24" ht="13.5" customHeight="1" x14ac:dyDescent="0.3">
      <c r="B182" s="137"/>
      <c r="C182" s="2"/>
      <c r="D182" s="22" t="s">
        <v>143</v>
      </c>
      <c r="E182" s="22"/>
      <c r="I182" s="138"/>
      <c r="K182" s="138"/>
      <c r="M182" s="138"/>
      <c r="O182" s="138"/>
      <c r="Q182" s="138"/>
      <c r="R182" s="154">
        <f>SUM(I182:Q182)</f>
        <v>0</v>
      </c>
      <c r="S182" s="154">
        <v>5183100000</v>
      </c>
      <c r="T182" s="195">
        <v>5129000000</v>
      </c>
      <c r="U182" s="177"/>
      <c r="V182" s="245">
        <f t="shared" si="16"/>
        <v>1.0547865080912544E-2</v>
      </c>
    </row>
    <row r="183" spans="1:24" ht="13.5" customHeight="1" x14ac:dyDescent="0.3">
      <c r="B183" s="137"/>
      <c r="C183" s="2"/>
      <c r="D183" s="22"/>
      <c r="E183" s="22"/>
      <c r="I183" s="138"/>
      <c r="K183" s="138"/>
      <c r="M183" s="138"/>
      <c r="O183" s="138"/>
      <c r="Q183" s="138"/>
      <c r="S183" s="154"/>
      <c r="T183" s="195"/>
      <c r="U183" s="177"/>
      <c r="V183" s="247"/>
    </row>
    <row r="184" spans="1:24" ht="13.5" customHeight="1" x14ac:dyDescent="0.3">
      <c r="B184" s="137"/>
      <c r="C184" s="20"/>
      <c r="D184" s="235" t="s">
        <v>436</v>
      </c>
      <c r="E184" s="236"/>
      <c r="S184" s="195"/>
      <c r="U184" s="177"/>
      <c r="V184" s="247"/>
    </row>
    <row r="185" spans="1:24" ht="13.5" customHeight="1" x14ac:dyDescent="0.3">
      <c r="B185" s="137"/>
      <c r="C185" s="2"/>
      <c r="D185" s="20" t="s">
        <v>159</v>
      </c>
      <c r="S185" s="195"/>
      <c r="U185" s="177"/>
      <c r="V185" s="247"/>
    </row>
    <row r="186" spans="1:24" ht="13.5" customHeight="1" x14ac:dyDescent="0.3">
      <c r="B186" s="137"/>
      <c r="C186" s="2"/>
      <c r="D186" s="20"/>
      <c r="R186" s="153"/>
      <c r="S186" s="195"/>
      <c r="U186" s="177"/>
      <c r="V186" s="247"/>
    </row>
    <row r="187" spans="1:24" ht="13.5" customHeight="1" x14ac:dyDescent="0.3">
      <c r="B187" s="137"/>
      <c r="C187" s="20"/>
      <c r="D187" s="22" t="s">
        <v>119</v>
      </c>
      <c r="E187" s="82"/>
      <c r="F187" s="17"/>
      <c r="G187" s="17"/>
      <c r="H187" s="17"/>
      <c r="I187" s="153"/>
      <c r="J187" s="153"/>
      <c r="K187" s="153"/>
      <c r="L187" s="153"/>
      <c r="M187" s="153"/>
      <c r="N187" s="153"/>
      <c r="O187" s="153"/>
      <c r="P187" s="153"/>
      <c r="Q187" s="180"/>
      <c r="R187" s="153"/>
      <c r="S187" s="195"/>
      <c r="U187" s="177"/>
      <c r="V187" s="247"/>
    </row>
    <row r="188" spans="1:24" ht="13.5" customHeight="1" x14ac:dyDescent="0.25">
      <c r="B188" s="137" t="s">
        <v>437</v>
      </c>
      <c r="C188" s="2">
        <v>684</v>
      </c>
      <c r="D188" s="82" t="s">
        <v>111</v>
      </c>
      <c r="E188" s="82"/>
      <c r="F188" s="17" t="s">
        <v>39</v>
      </c>
      <c r="G188" s="17" t="s">
        <v>40</v>
      </c>
      <c r="H188" s="17" t="s">
        <v>102</v>
      </c>
      <c r="I188" s="153">
        <v>100000000</v>
      </c>
      <c r="J188" s="153"/>
      <c r="K188" s="153">
        <v>100000000</v>
      </c>
      <c r="L188" s="153"/>
      <c r="M188" s="153">
        <v>100000000</v>
      </c>
      <c r="N188" s="153"/>
      <c r="O188" s="153">
        <v>100000000</v>
      </c>
      <c r="P188" s="153"/>
      <c r="Q188" s="180">
        <v>100000000</v>
      </c>
      <c r="R188" s="153">
        <f>SUM(I188:Q188)</f>
        <v>500000000</v>
      </c>
      <c r="S188" s="195">
        <f>SUM(I188:Q188)</f>
        <v>500000000</v>
      </c>
      <c r="T188" s="180">
        <v>500000000</v>
      </c>
      <c r="U188" s="177">
        <f t="shared" si="15"/>
        <v>500000000</v>
      </c>
      <c r="V188" s="245">
        <f t="shared" ref="V188:V248" si="17">S188/T188 - 1</f>
        <v>0</v>
      </c>
      <c r="W188" s="1" t="s">
        <v>525</v>
      </c>
      <c r="X188" s="142">
        <v>500000000</v>
      </c>
    </row>
    <row r="189" spans="1:24" ht="13.5" customHeight="1" x14ac:dyDescent="0.25">
      <c r="B189" s="1"/>
      <c r="C189" s="2"/>
      <c r="D189" s="82" t="s">
        <v>111</v>
      </c>
      <c r="E189" s="82"/>
      <c r="F189" s="17" t="s">
        <v>39</v>
      </c>
      <c r="G189" s="17" t="s">
        <v>296</v>
      </c>
      <c r="H189" s="17" t="s">
        <v>102</v>
      </c>
      <c r="I189" s="153" t="s">
        <v>382</v>
      </c>
      <c r="J189" s="153"/>
      <c r="K189" s="153" t="s">
        <v>382</v>
      </c>
      <c r="L189" s="153"/>
      <c r="M189" s="153" t="s">
        <v>382</v>
      </c>
      <c r="N189" s="153"/>
      <c r="O189" s="153" t="s">
        <v>382</v>
      </c>
      <c r="P189" s="153"/>
      <c r="Q189" s="153" t="s">
        <v>382</v>
      </c>
      <c r="R189" s="153">
        <f>SUM(I189:Q189)</f>
        <v>0</v>
      </c>
      <c r="S189" s="195">
        <f>SUM(I189:Q189)</f>
        <v>0</v>
      </c>
      <c r="T189" s="180">
        <v>500000000</v>
      </c>
      <c r="U189" s="177">
        <f t="shared" si="15"/>
        <v>500000000</v>
      </c>
      <c r="V189" s="245">
        <f t="shared" si="17"/>
        <v>-1</v>
      </c>
      <c r="W189" s="18"/>
      <c r="X189" s="153"/>
    </row>
    <row r="190" spans="1:24" ht="13.5" customHeight="1" x14ac:dyDescent="0.3">
      <c r="A190" s="10"/>
      <c r="B190" s="137"/>
      <c r="C190" s="2"/>
      <c r="D190" s="82" t="s">
        <v>160</v>
      </c>
      <c r="E190" s="82"/>
      <c r="F190" s="17" t="s">
        <v>39</v>
      </c>
      <c r="G190" s="17" t="s">
        <v>40</v>
      </c>
      <c r="H190" s="17" t="s">
        <v>102</v>
      </c>
      <c r="I190" s="153" t="s">
        <v>463</v>
      </c>
      <c r="J190" s="212"/>
      <c r="K190" s="153" t="s">
        <v>463</v>
      </c>
      <c r="L190" s="212"/>
      <c r="M190" s="153" t="s">
        <v>463</v>
      </c>
      <c r="N190" s="212"/>
      <c r="O190" s="153" t="s">
        <v>463</v>
      </c>
      <c r="P190" s="212"/>
      <c r="Q190" s="153" t="s">
        <v>463</v>
      </c>
      <c r="R190" s="153">
        <f>SUM(I190:Q190)</f>
        <v>0</v>
      </c>
      <c r="S190" s="195">
        <f>SUM(I190:Q190)</f>
        <v>0</v>
      </c>
      <c r="T190" s="180" t="s">
        <v>272</v>
      </c>
      <c r="U190" s="177" t="str">
        <f t="shared" si="15"/>
        <v>Such Sums</v>
      </c>
      <c r="V190" s="247" t="s">
        <v>498</v>
      </c>
    </row>
    <row r="191" spans="1:24" ht="13.5" customHeight="1" x14ac:dyDescent="0.3">
      <c r="D191" s="82" t="s">
        <v>162</v>
      </c>
      <c r="E191" s="82"/>
      <c r="F191" s="17" t="s">
        <v>39</v>
      </c>
      <c r="G191" s="17" t="s">
        <v>40</v>
      </c>
      <c r="H191" s="17" t="s">
        <v>102</v>
      </c>
      <c r="I191" s="1" t="s">
        <v>462</v>
      </c>
      <c r="J191" s="153"/>
      <c r="K191" s="1" t="s">
        <v>462</v>
      </c>
      <c r="L191" s="153"/>
      <c r="M191" s="1" t="s">
        <v>462</v>
      </c>
      <c r="N191" s="153"/>
      <c r="O191" s="1" t="s">
        <v>462</v>
      </c>
      <c r="P191" s="153"/>
      <c r="Q191" s="1" t="s">
        <v>462</v>
      </c>
      <c r="R191" s="153">
        <f>SUM(I191:Q191)</f>
        <v>0</v>
      </c>
      <c r="S191" s="195">
        <f>SUM(I191:Q191)</f>
        <v>0</v>
      </c>
      <c r="T191" s="180">
        <v>250000000</v>
      </c>
      <c r="U191" s="177">
        <f t="shared" si="15"/>
        <v>250000000</v>
      </c>
      <c r="V191" s="245">
        <f t="shared" si="17"/>
        <v>-1</v>
      </c>
    </row>
    <row r="192" spans="1:24" ht="13.5" customHeight="1" x14ac:dyDescent="0.3">
      <c r="B192" s="137"/>
      <c r="C192" s="2"/>
      <c r="D192" s="22" t="s">
        <v>1</v>
      </c>
      <c r="E192" s="84"/>
      <c r="F192" s="17"/>
      <c r="G192" s="17"/>
      <c r="H192" s="17"/>
      <c r="I192" s="153"/>
      <c r="J192" s="153"/>
      <c r="K192" s="153"/>
      <c r="L192" s="153"/>
      <c r="M192" s="153"/>
      <c r="N192" s="153"/>
      <c r="O192" s="153"/>
      <c r="P192" s="153"/>
      <c r="Q192" s="180"/>
      <c r="R192" s="153"/>
      <c r="S192" s="154"/>
      <c r="T192" s="195"/>
      <c r="U192" s="177"/>
      <c r="V192" s="245"/>
    </row>
    <row r="193" spans="1:24" ht="13.5" customHeight="1" x14ac:dyDescent="0.25">
      <c r="B193" s="137"/>
      <c r="C193" s="76"/>
      <c r="D193" s="82" t="s">
        <v>460</v>
      </c>
      <c r="E193" s="82"/>
      <c r="F193" s="17" t="s">
        <v>39</v>
      </c>
      <c r="G193" s="17" t="s">
        <v>40</v>
      </c>
      <c r="H193" s="17" t="s">
        <v>102</v>
      </c>
      <c r="I193" s="166" t="s">
        <v>465</v>
      </c>
      <c r="J193" s="212"/>
      <c r="K193" s="166" t="s">
        <v>465</v>
      </c>
      <c r="L193" s="212"/>
      <c r="M193" s="166" t="s">
        <v>465</v>
      </c>
      <c r="N193" s="212"/>
      <c r="O193" s="166" t="s">
        <v>465</v>
      </c>
      <c r="P193" s="212"/>
      <c r="Q193" s="166" t="s">
        <v>465</v>
      </c>
      <c r="R193" s="153">
        <f t="shared" si="6"/>
        <v>0</v>
      </c>
      <c r="S193" s="154">
        <f t="shared" si="7"/>
        <v>0</v>
      </c>
      <c r="T193" s="195">
        <v>0</v>
      </c>
      <c r="U193" s="177">
        <f t="shared" si="15"/>
        <v>0</v>
      </c>
      <c r="V193" s="245" t="s">
        <v>498</v>
      </c>
    </row>
    <row r="194" spans="1:24" ht="13.5" customHeight="1" x14ac:dyDescent="0.3">
      <c r="B194" s="137" t="s">
        <v>466</v>
      </c>
      <c r="C194" s="76"/>
      <c r="D194" s="82" t="s">
        <v>103</v>
      </c>
      <c r="E194" s="84"/>
      <c r="F194" s="17" t="s">
        <v>39</v>
      </c>
      <c r="G194" s="17" t="s">
        <v>40</v>
      </c>
      <c r="H194" s="17" t="s">
        <v>102</v>
      </c>
      <c r="I194" s="153">
        <v>5000000</v>
      </c>
      <c r="J194" s="153"/>
      <c r="K194" s="153">
        <v>5000000</v>
      </c>
      <c r="L194" s="153"/>
      <c r="M194" s="153">
        <v>5000000</v>
      </c>
      <c r="N194" s="153"/>
      <c r="O194" s="153">
        <v>5000000</v>
      </c>
      <c r="P194" s="153"/>
      <c r="Q194" s="153">
        <v>5000000</v>
      </c>
      <c r="R194" s="153">
        <f t="shared" si="6"/>
        <v>25000000</v>
      </c>
      <c r="S194" s="154">
        <f t="shared" si="7"/>
        <v>25000000</v>
      </c>
      <c r="T194" s="195">
        <v>25000000</v>
      </c>
      <c r="U194" s="177">
        <f t="shared" si="15"/>
        <v>25000000</v>
      </c>
      <c r="V194" s="245">
        <f t="shared" si="17"/>
        <v>0</v>
      </c>
      <c r="W194" s="1" t="s">
        <v>467</v>
      </c>
      <c r="X194" s="142">
        <f>R194</f>
        <v>25000000</v>
      </c>
    </row>
    <row r="195" spans="1:24" ht="13.5" customHeight="1" x14ac:dyDescent="0.3">
      <c r="B195" s="137"/>
      <c r="C195" s="76"/>
      <c r="D195" s="84" t="s">
        <v>441</v>
      </c>
      <c r="F195" s="17"/>
      <c r="G195" s="17"/>
      <c r="H195" s="17"/>
      <c r="I195" s="153"/>
      <c r="J195" s="153"/>
      <c r="K195" s="153"/>
      <c r="L195" s="153"/>
      <c r="M195" s="153"/>
      <c r="N195" s="153"/>
      <c r="O195" s="153"/>
      <c r="P195" s="153"/>
      <c r="Q195" s="180"/>
      <c r="R195" s="153"/>
      <c r="S195" s="154"/>
      <c r="T195" s="195"/>
      <c r="U195" s="177"/>
      <c r="V195" s="245"/>
    </row>
    <row r="196" spans="1:24" ht="13.5" customHeight="1" x14ac:dyDescent="0.3">
      <c r="B196" s="137" t="s">
        <v>446</v>
      </c>
      <c r="C196" s="76">
        <v>722</v>
      </c>
      <c r="D196" s="82" t="s">
        <v>445</v>
      </c>
      <c r="E196" s="84"/>
      <c r="F196" s="17" t="s">
        <v>39</v>
      </c>
      <c r="G196" s="17" t="s">
        <v>40</v>
      </c>
      <c r="H196" s="17" t="s">
        <v>102</v>
      </c>
      <c r="I196" s="210">
        <v>50000000</v>
      </c>
      <c r="J196" s="153"/>
      <c r="K196" s="210">
        <v>50000000</v>
      </c>
      <c r="L196" s="153"/>
      <c r="M196" s="210">
        <v>50000000</v>
      </c>
      <c r="N196" s="153"/>
      <c r="O196" s="210">
        <v>50000000</v>
      </c>
      <c r="P196" s="153"/>
      <c r="Q196" s="211">
        <v>50000000</v>
      </c>
      <c r="R196" s="153">
        <f t="shared" si="6"/>
        <v>250000000</v>
      </c>
      <c r="S196" s="154">
        <f t="shared" si="7"/>
        <v>250000000</v>
      </c>
      <c r="T196" s="195">
        <v>0</v>
      </c>
      <c r="U196" s="177">
        <f t="shared" si="15"/>
        <v>0</v>
      </c>
      <c r="V196" s="245" t="s">
        <v>499</v>
      </c>
    </row>
    <row r="197" spans="1:24" ht="13.5" customHeight="1" x14ac:dyDescent="0.25">
      <c r="B197" s="137" t="s">
        <v>447</v>
      </c>
      <c r="C197" s="76">
        <v>730</v>
      </c>
      <c r="D197" s="82" t="s">
        <v>438</v>
      </c>
      <c r="E197" s="82"/>
      <c r="F197" s="17" t="s">
        <v>39</v>
      </c>
      <c r="G197" s="17" t="s">
        <v>40</v>
      </c>
      <c r="H197" s="17" t="s">
        <v>102</v>
      </c>
      <c r="I197" s="153">
        <v>2000000000</v>
      </c>
      <c r="J197" s="153"/>
      <c r="K197" s="224">
        <v>2000000000</v>
      </c>
      <c r="L197" s="153"/>
      <c r="M197" s="224">
        <v>2000000000</v>
      </c>
      <c r="N197" s="153"/>
      <c r="O197" s="224">
        <v>2000000000</v>
      </c>
      <c r="P197" s="153"/>
      <c r="Q197" s="225">
        <v>2000000000</v>
      </c>
      <c r="R197" s="153">
        <f t="shared" si="6"/>
        <v>10000000000</v>
      </c>
      <c r="S197" s="195">
        <f t="shared" si="7"/>
        <v>10000000000</v>
      </c>
      <c r="T197" s="180">
        <v>10000000000</v>
      </c>
      <c r="U197" s="177">
        <f t="shared" si="15"/>
        <v>10000000000</v>
      </c>
      <c r="V197" s="245">
        <f t="shared" si="17"/>
        <v>0</v>
      </c>
      <c r="W197" s="1" t="s">
        <v>526</v>
      </c>
    </row>
    <row r="198" spans="1:24" ht="13.5" customHeight="1" x14ac:dyDescent="0.3">
      <c r="B198" s="1"/>
      <c r="C198" s="83"/>
      <c r="D198" s="82" t="s">
        <v>438</v>
      </c>
      <c r="E198" s="82"/>
      <c r="F198" s="17" t="s">
        <v>39</v>
      </c>
      <c r="G198" s="17" t="s">
        <v>296</v>
      </c>
      <c r="H198" s="17" t="s">
        <v>102</v>
      </c>
      <c r="I198" s="18" t="s">
        <v>382</v>
      </c>
      <c r="J198" s="18"/>
      <c r="K198" s="18" t="s">
        <v>382</v>
      </c>
      <c r="L198" s="18"/>
      <c r="M198" s="18" t="s">
        <v>382</v>
      </c>
      <c r="N198" s="18"/>
      <c r="O198" s="18" t="s">
        <v>382</v>
      </c>
      <c r="P198" s="18"/>
      <c r="Q198" s="188" t="s">
        <v>382</v>
      </c>
      <c r="R198" s="154">
        <f t="shared" ref="R198:R200" si="18">SUM(I198:Q198)</f>
        <v>0</v>
      </c>
      <c r="S198" s="195">
        <f t="shared" ref="S198:S200" si="19">SUM(I198:Q198)</f>
        <v>0</v>
      </c>
      <c r="T198" s="195">
        <v>5000000000</v>
      </c>
      <c r="U198" s="177">
        <f t="shared" si="15"/>
        <v>5000000000</v>
      </c>
      <c r="V198" s="245">
        <f t="shared" si="17"/>
        <v>-1</v>
      </c>
    </row>
    <row r="199" spans="1:24" ht="13.5" customHeight="1" x14ac:dyDescent="0.25">
      <c r="B199" s="137" t="s">
        <v>539</v>
      </c>
      <c r="C199" s="76">
        <v>735</v>
      </c>
      <c r="D199" s="82" t="s">
        <v>439</v>
      </c>
      <c r="E199" s="82"/>
      <c r="F199" s="17" t="s">
        <v>39</v>
      </c>
      <c r="G199" s="17" t="s">
        <v>40</v>
      </c>
      <c r="H199" s="17" t="s">
        <v>102</v>
      </c>
      <c r="I199" s="18" t="s">
        <v>28</v>
      </c>
      <c r="J199" s="153"/>
      <c r="K199" s="18" t="s">
        <v>28</v>
      </c>
      <c r="L199" s="153"/>
      <c r="M199" s="18" t="s">
        <v>28</v>
      </c>
      <c r="N199" s="153"/>
      <c r="O199" s="18" t="s">
        <v>28</v>
      </c>
      <c r="P199" s="153"/>
      <c r="Q199" s="188" t="s">
        <v>28</v>
      </c>
      <c r="R199" s="154">
        <f t="shared" si="18"/>
        <v>0</v>
      </c>
      <c r="S199" s="195">
        <f t="shared" si="19"/>
        <v>0</v>
      </c>
      <c r="T199" s="180">
        <v>7500000000</v>
      </c>
      <c r="U199" s="177">
        <f t="shared" si="15"/>
        <v>7500000000</v>
      </c>
      <c r="V199" s="245">
        <f t="shared" si="17"/>
        <v>-1</v>
      </c>
    </row>
    <row r="200" spans="1:24" ht="13.5" customHeight="1" x14ac:dyDescent="0.25">
      <c r="B200" s="1"/>
      <c r="C200" s="2"/>
      <c r="D200" s="82" t="s">
        <v>439</v>
      </c>
      <c r="E200" s="82"/>
      <c r="F200" s="17" t="s">
        <v>39</v>
      </c>
      <c r="G200" s="17" t="s">
        <v>296</v>
      </c>
      <c r="H200" s="17" t="s">
        <v>102</v>
      </c>
      <c r="I200" s="18" t="s">
        <v>28</v>
      </c>
      <c r="J200" s="18"/>
      <c r="K200" s="18" t="s">
        <v>28</v>
      </c>
      <c r="L200" s="18"/>
      <c r="M200" s="18" t="s">
        <v>28</v>
      </c>
      <c r="N200" s="18"/>
      <c r="O200" s="18" t="s">
        <v>28</v>
      </c>
      <c r="P200" s="18"/>
      <c r="Q200" s="188" t="s">
        <v>28</v>
      </c>
      <c r="R200" s="154">
        <f t="shared" si="18"/>
        <v>0</v>
      </c>
      <c r="S200" s="195">
        <f t="shared" si="19"/>
        <v>0</v>
      </c>
      <c r="T200" s="195">
        <v>7500000000</v>
      </c>
      <c r="U200" s="177">
        <f t="shared" si="15"/>
        <v>7500000000</v>
      </c>
      <c r="V200" s="245">
        <f t="shared" si="17"/>
        <v>-1</v>
      </c>
    </row>
    <row r="201" spans="1:24" ht="13.5" customHeight="1" x14ac:dyDescent="0.25">
      <c r="B201" s="137"/>
      <c r="C201" s="2"/>
      <c r="D201" s="3" t="s">
        <v>108</v>
      </c>
      <c r="F201" s="4" t="s">
        <v>39</v>
      </c>
      <c r="G201" s="4" t="s">
        <v>40</v>
      </c>
      <c r="H201" s="4" t="s">
        <v>102</v>
      </c>
      <c r="I201" s="142" t="s">
        <v>443</v>
      </c>
      <c r="K201" s="142" t="s">
        <v>443</v>
      </c>
      <c r="M201" s="142" t="s">
        <v>443</v>
      </c>
      <c r="O201" s="142" t="s">
        <v>443</v>
      </c>
      <c r="Q201" s="142" t="s">
        <v>443</v>
      </c>
      <c r="R201" s="154">
        <f t="shared" si="6"/>
        <v>0</v>
      </c>
      <c r="S201" s="195">
        <f t="shared" si="7"/>
        <v>0</v>
      </c>
      <c r="T201" s="180">
        <v>18750000</v>
      </c>
      <c r="U201" s="177">
        <f t="shared" si="15"/>
        <v>18750000</v>
      </c>
      <c r="V201" s="245">
        <f t="shared" si="17"/>
        <v>-1</v>
      </c>
    </row>
    <row r="202" spans="1:24" s="41" customFormat="1" ht="13.5" customHeight="1" x14ac:dyDescent="0.3">
      <c r="B202" s="146"/>
      <c r="C202" s="72"/>
      <c r="D202" s="27"/>
      <c r="E202" s="27" t="s">
        <v>109</v>
      </c>
      <c r="F202" s="70" t="s">
        <v>39</v>
      </c>
      <c r="G202" s="70" t="s">
        <v>40</v>
      </c>
      <c r="H202" s="70" t="s">
        <v>102</v>
      </c>
      <c r="I202" s="172" t="s">
        <v>444</v>
      </c>
      <c r="J202" s="172"/>
      <c r="K202" s="172" t="s">
        <v>444</v>
      </c>
      <c r="L202" s="172"/>
      <c r="M202" s="172" t="s">
        <v>444</v>
      </c>
      <c r="N202" s="172"/>
      <c r="O202" s="172" t="s">
        <v>444</v>
      </c>
      <c r="P202" s="172"/>
      <c r="Q202" s="172" t="s">
        <v>444</v>
      </c>
      <c r="R202" s="160">
        <f t="shared" si="6"/>
        <v>0</v>
      </c>
      <c r="S202" s="238">
        <f t="shared" si="7"/>
        <v>0</v>
      </c>
      <c r="T202" s="184">
        <v>10000000</v>
      </c>
      <c r="U202" s="178"/>
      <c r="V202" s="248">
        <f t="shared" si="17"/>
        <v>-1</v>
      </c>
      <c r="X202" s="158"/>
    </row>
    <row r="203" spans="1:24" s="41" customFormat="1" ht="13.5" customHeight="1" x14ac:dyDescent="0.3">
      <c r="A203" s="49"/>
      <c r="B203" s="147"/>
      <c r="C203" s="50"/>
      <c r="D203" s="226" t="s">
        <v>452</v>
      </c>
      <c r="E203" s="226"/>
      <c r="F203" s="17" t="s">
        <v>39</v>
      </c>
      <c r="G203" s="17" t="s">
        <v>117</v>
      </c>
      <c r="H203" s="17" t="s">
        <v>102</v>
      </c>
      <c r="I203" s="153" t="s">
        <v>453</v>
      </c>
      <c r="J203" s="153"/>
      <c r="K203" s="153" t="s">
        <v>453</v>
      </c>
      <c r="L203" s="153"/>
      <c r="M203" s="153" t="s">
        <v>453</v>
      </c>
      <c r="N203" s="153"/>
      <c r="O203" s="153" t="s">
        <v>453</v>
      </c>
      <c r="P203" s="153"/>
      <c r="Q203" s="153" t="s">
        <v>453</v>
      </c>
      <c r="R203" s="153">
        <f t="shared" si="6"/>
        <v>0</v>
      </c>
      <c r="S203" s="195">
        <f t="shared" si="7"/>
        <v>0</v>
      </c>
      <c r="T203" s="180">
        <v>100000000</v>
      </c>
      <c r="U203" s="177">
        <f t="shared" si="15"/>
        <v>100000000</v>
      </c>
      <c r="V203" s="245">
        <f t="shared" si="17"/>
        <v>-1</v>
      </c>
      <c r="X203" s="158"/>
    </row>
    <row r="204" spans="1:24" s="41" customFormat="1" ht="13.5" customHeight="1" x14ac:dyDescent="0.3">
      <c r="A204" s="49"/>
      <c r="B204" s="147"/>
      <c r="C204" s="50"/>
      <c r="D204" s="226"/>
      <c r="E204" s="226"/>
      <c r="F204" s="17"/>
      <c r="G204" s="17"/>
      <c r="H204" s="17"/>
      <c r="I204" s="153"/>
      <c r="J204" s="153"/>
      <c r="K204" s="153"/>
      <c r="L204" s="153"/>
      <c r="M204" s="153"/>
      <c r="N204" s="153"/>
      <c r="O204" s="153"/>
      <c r="P204" s="153"/>
      <c r="Q204" s="180"/>
      <c r="R204" s="153"/>
      <c r="S204" s="195"/>
      <c r="T204" s="180"/>
      <c r="U204" s="177"/>
      <c r="V204" s="245"/>
      <c r="X204" s="158"/>
    </row>
    <row r="205" spans="1:24" ht="13.5" customHeight="1" x14ac:dyDescent="0.3">
      <c r="A205" s="4"/>
      <c r="B205" s="147"/>
      <c r="C205" s="55"/>
      <c r="D205" s="192" t="s">
        <v>89</v>
      </c>
      <c r="E205" s="18"/>
      <c r="F205" s="18"/>
      <c r="G205" s="18"/>
      <c r="H205" s="18"/>
      <c r="I205" s="153"/>
      <c r="J205" s="153"/>
      <c r="K205" s="153"/>
      <c r="L205" s="153"/>
      <c r="M205" s="153"/>
      <c r="N205" s="153"/>
      <c r="O205" s="153"/>
      <c r="P205" s="153"/>
      <c r="Q205" s="180"/>
      <c r="R205" s="153"/>
      <c r="S205" s="195">
        <f t="shared" si="7"/>
        <v>0</v>
      </c>
      <c r="T205" s="180">
        <v>0</v>
      </c>
      <c r="U205" s="177"/>
      <c r="V205" s="245"/>
    </row>
    <row r="206" spans="1:24" ht="13.5" customHeight="1" x14ac:dyDescent="0.3">
      <c r="A206" s="34"/>
      <c r="B206" s="147"/>
      <c r="C206" s="53"/>
      <c r="D206" s="51" t="s">
        <v>118</v>
      </c>
      <c r="E206" s="22"/>
      <c r="F206" s="34"/>
      <c r="G206" s="34"/>
      <c r="H206" s="34"/>
      <c r="I206" s="158"/>
      <c r="J206" s="138"/>
      <c r="K206" s="158"/>
      <c r="L206" s="138"/>
      <c r="M206" s="158"/>
      <c r="N206" s="138"/>
      <c r="O206" s="158"/>
      <c r="P206" s="138"/>
      <c r="Q206" s="158"/>
      <c r="S206" s="195">
        <f>SUM(I206:Q206)</f>
        <v>0</v>
      </c>
      <c r="T206" s="180">
        <v>100000000</v>
      </c>
      <c r="U206" s="177"/>
      <c r="V206" s="245">
        <f t="shared" si="17"/>
        <v>-1</v>
      </c>
    </row>
    <row r="207" spans="1:24" ht="13.5" customHeight="1" x14ac:dyDescent="0.3">
      <c r="A207" s="4"/>
      <c r="B207" s="147"/>
      <c r="C207" s="55"/>
      <c r="D207" s="41" t="s">
        <v>157</v>
      </c>
      <c r="E207" s="68"/>
      <c r="S207" s="195">
        <v>10750000000</v>
      </c>
      <c r="T207" s="180">
        <v>23663750000</v>
      </c>
      <c r="U207" s="177"/>
      <c r="V207" s="245">
        <f t="shared" si="17"/>
        <v>-0.54571866251122492</v>
      </c>
    </row>
    <row r="208" spans="1:24" ht="13.5" customHeight="1" x14ac:dyDescent="0.3">
      <c r="A208" s="4"/>
      <c r="B208" s="147"/>
      <c r="C208" s="55"/>
      <c r="D208" s="78" t="s">
        <v>91</v>
      </c>
      <c r="E208" s="56"/>
      <c r="F208" s="46"/>
      <c r="G208" s="46"/>
      <c r="H208" s="46"/>
      <c r="I208" s="200"/>
      <c r="J208" s="200"/>
      <c r="K208" s="200"/>
      <c r="L208" s="200"/>
      <c r="M208" s="200"/>
      <c r="N208" s="200"/>
      <c r="O208" s="200"/>
      <c r="P208" s="200"/>
      <c r="Q208" s="200"/>
      <c r="R208" s="157"/>
      <c r="S208" s="241">
        <v>0</v>
      </c>
      <c r="T208" s="223">
        <v>19000000000</v>
      </c>
      <c r="U208" s="227"/>
      <c r="V208" s="245">
        <f t="shared" si="17"/>
        <v>-1</v>
      </c>
    </row>
    <row r="209" spans="1:24" ht="13.5" customHeight="1" x14ac:dyDescent="0.3">
      <c r="B209" s="137"/>
      <c r="C209" s="2"/>
      <c r="D209" s="22" t="s">
        <v>461</v>
      </c>
      <c r="E209" s="22"/>
      <c r="I209" s="138"/>
      <c r="J209" s="138"/>
      <c r="K209" s="138"/>
      <c r="L209" s="138"/>
      <c r="M209" s="138"/>
      <c r="N209" s="138"/>
      <c r="O209" s="138"/>
      <c r="P209" s="138"/>
      <c r="Q209" s="138"/>
      <c r="S209" s="195">
        <v>10750000000</v>
      </c>
      <c r="T209" s="180">
        <v>42763750000</v>
      </c>
      <c r="U209" s="177"/>
      <c r="V209" s="245">
        <f t="shared" si="17"/>
        <v>-0.74861886527725008</v>
      </c>
    </row>
    <row r="210" spans="1:24" ht="13.5" customHeight="1" x14ac:dyDescent="0.3">
      <c r="A210" s="12"/>
      <c r="B210" s="137"/>
      <c r="C210" s="2"/>
      <c r="S210" s="195"/>
      <c r="U210" s="177"/>
      <c r="V210" s="245"/>
    </row>
    <row r="211" spans="1:24" ht="13.5" customHeight="1" x14ac:dyDescent="0.3">
      <c r="B211" s="137"/>
      <c r="C211" s="20"/>
      <c r="D211" s="235" t="s">
        <v>120</v>
      </c>
      <c r="E211" s="236"/>
      <c r="S211" s="195"/>
      <c r="U211" s="177"/>
      <c r="V211" s="245"/>
    </row>
    <row r="212" spans="1:24" ht="13.5" customHeight="1" x14ac:dyDescent="0.3">
      <c r="B212" s="137"/>
      <c r="C212" s="2"/>
      <c r="D212" s="20" t="s">
        <v>121</v>
      </c>
      <c r="S212" s="195"/>
      <c r="U212" s="177"/>
      <c r="V212" s="245"/>
    </row>
    <row r="213" spans="1:24" ht="13.5" customHeight="1" x14ac:dyDescent="0.25">
      <c r="B213" s="137"/>
      <c r="C213" s="2"/>
      <c r="S213" s="195"/>
      <c r="U213" s="177"/>
      <c r="V213" s="245"/>
    </row>
    <row r="214" spans="1:24" ht="13.5" customHeight="1" x14ac:dyDescent="0.25">
      <c r="B214" s="148" t="s">
        <v>468</v>
      </c>
      <c r="C214" s="76">
        <v>757</v>
      </c>
      <c r="D214" s="82" t="s">
        <v>125</v>
      </c>
      <c r="E214" s="82"/>
      <c r="F214" s="17" t="s">
        <v>39</v>
      </c>
      <c r="G214" s="17" t="s">
        <v>40</v>
      </c>
      <c r="H214" s="17" t="s">
        <v>123</v>
      </c>
      <c r="I214" s="210">
        <v>1950000000</v>
      </c>
      <c r="J214" s="153"/>
      <c r="K214" s="210">
        <v>2010000000</v>
      </c>
      <c r="L214" s="153"/>
      <c r="M214" s="210">
        <v>2070000000</v>
      </c>
      <c r="N214" s="153"/>
      <c r="O214" s="210">
        <v>2131667000</v>
      </c>
      <c r="P214" s="153"/>
      <c r="Q214" s="211">
        <v>2193333000</v>
      </c>
      <c r="R214" s="153">
        <f>SUM(I214:Q214)</f>
        <v>10355000000</v>
      </c>
      <c r="S214" s="195">
        <f>SUM(I214:Q214)</f>
        <v>10355000000</v>
      </c>
      <c r="T214" s="180">
        <v>6570000000</v>
      </c>
      <c r="U214" s="177">
        <f>T214</f>
        <v>6570000000</v>
      </c>
      <c r="V214" s="245">
        <f t="shared" si="17"/>
        <v>0.57610350076103511</v>
      </c>
      <c r="W214" s="1" t="s">
        <v>527</v>
      </c>
    </row>
    <row r="215" spans="1:24" ht="13.5" customHeight="1" x14ac:dyDescent="0.3">
      <c r="B215" s="18"/>
      <c r="C215" s="83"/>
      <c r="D215" s="82" t="s">
        <v>125</v>
      </c>
      <c r="E215" s="82"/>
      <c r="F215" s="17" t="s">
        <v>39</v>
      </c>
      <c r="G215" s="17" t="s">
        <v>296</v>
      </c>
      <c r="H215" s="17" t="s">
        <v>123</v>
      </c>
      <c r="I215" s="18" t="s">
        <v>382</v>
      </c>
      <c r="J215" s="18"/>
      <c r="K215" s="18" t="s">
        <v>382</v>
      </c>
      <c r="L215" s="18"/>
      <c r="M215" s="18" t="s">
        <v>382</v>
      </c>
      <c r="N215" s="18"/>
      <c r="O215" s="18" t="s">
        <v>382</v>
      </c>
      <c r="P215" s="18"/>
      <c r="Q215" s="18" t="s">
        <v>382</v>
      </c>
      <c r="R215" s="153"/>
      <c r="S215" s="154"/>
      <c r="T215" s="180">
        <v>6000000000</v>
      </c>
      <c r="U215" s="142">
        <f>T215</f>
        <v>6000000000</v>
      </c>
      <c r="V215" s="245">
        <f t="shared" si="17"/>
        <v>-1</v>
      </c>
    </row>
    <row r="216" spans="1:24" ht="13.5" customHeight="1" x14ac:dyDescent="0.25">
      <c r="B216" s="148" t="s">
        <v>469</v>
      </c>
      <c r="C216" s="76">
        <v>757</v>
      </c>
      <c r="D216" s="82" t="s">
        <v>126</v>
      </c>
      <c r="E216" s="82"/>
      <c r="F216" s="17" t="s">
        <v>39</v>
      </c>
      <c r="G216" s="17" t="s">
        <v>40</v>
      </c>
      <c r="H216" s="17" t="s">
        <v>123</v>
      </c>
      <c r="I216" s="210">
        <v>3900000000</v>
      </c>
      <c r="J216" s="153"/>
      <c r="K216" s="210">
        <v>4020000000</v>
      </c>
      <c r="L216" s="153"/>
      <c r="M216" s="210">
        <v>4140000000</v>
      </c>
      <c r="N216" s="153"/>
      <c r="O216" s="210">
        <v>4263333000</v>
      </c>
      <c r="P216" s="153"/>
      <c r="Q216" s="211">
        <v>4386667000</v>
      </c>
      <c r="R216" s="153">
        <f>SUM(I216:Q216)</f>
        <v>20710000000</v>
      </c>
      <c r="S216" s="195">
        <f>SUM(I216:Q216)</f>
        <v>20710000000</v>
      </c>
      <c r="T216" s="180">
        <v>12650000000</v>
      </c>
      <c r="U216" s="177">
        <f>T216</f>
        <v>12650000000</v>
      </c>
      <c r="V216" s="245">
        <f t="shared" si="17"/>
        <v>0.63715415019762855</v>
      </c>
      <c r="W216" s="1" t="s">
        <v>528</v>
      </c>
    </row>
    <row r="217" spans="1:24" ht="13.5" customHeight="1" x14ac:dyDescent="0.25">
      <c r="B217" s="18"/>
      <c r="C217" s="76"/>
      <c r="D217" s="82" t="s">
        <v>126</v>
      </c>
      <c r="E217" s="82"/>
      <c r="F217" s="17" t="s">
        <v>39</v>
      </c>
      <c r="G217" s="17" t="s">
        <v>296</v>
      </c>
      <c r="H217" s="17" t="s">
        <v>123</v>
      </c>
      <c r="I217" s="18" t="s">
        <v>382</v>
      </c>
      <c r="J217" s="18"/>
      <c r="K217" s="18" t="s">
        <v>382</v>
      </c>
      <c r="L217" s="18"/>
      <c r="M217" s="18" t="s">
        <v>382</v>
      </c>
      <c r="N217" s="18"/>
      <c r="O217" s="18" t="s">
        <v>382</v>
      </c>
      <c r="P217" s="18"/>
      <c r="Q217" s="18" t="s">
        <v>382</v>
      </c>
      <c r="R217" s="153"/>
      <c r="S217" s="154"/>
      <c r="T217" s="195">
        <v>16000000000</v>
      </c>
      <c r="U217" s="177">
        <f>T217</f>
        <v>16000000000</v>
      </c>
      <c r="V217" s="245">
        <f t="shared" si="17"/>
        <v>-1</v>
      </c>
    </row>
    <row r="218" spans="1:24" ht="13.5" customHeight="1" x14ac:dyDescent="0.25">
      <c r="B218" s="148" t="s">
        <v>470</v>
      </c>
      <c r="C218" s="76">
        <v>759</v>
      </c>
      <c r="D218" s="82" t="s">
        <v>122</v>
      </c>
      <c r="E218" s="82"/>
      <c r="F218" s="17" t="s">
        <v>39</v>
      </c>
      <c r="G218" s="17" t="s">
        <v>40</v>
      </c>
      <c r="H218" s="17" t="s">
        <v>123</v>
      </c>
      <c r="I218" s="210">
        <v>292780000</v>
      </c>
      <c r="J218" s="153"/>
      <c r="K218" s="210">
        <v>300520000</v>
      </c>
      <c r="L218" s="153"/>
      <c r="M218" s="210">
        <v>308460000</v>
      </c>
      <c r="N218" s="153"/>
      <c r="O218" s="210">
        <v>316620000</v>
      </c>
      <c r="P218" s="153"/>
      <c r="Q218" s="211">
        <v>325000000</v>
      </c>
      <c r="R218" s="153">
        <f t="shared" si="6"/>
        <v>1543380000</v>
      </c>
      <c r="S218" s="195">
        <f t="shared" si="7"/>
        <v>1543380000</v>
      </c>
      <c r="T218" s="180">
        <v>1315000000</v>
      </c>
      <c r="U218" s="177">
        <f t="shared" ref="U218:U242" si="20">T218</f>
        <v>1315000000</v>
      </c>
      <c r="V218" s="245">
        <f t="shared" si="17"/>
        <v>0.17367300380228134</v>
      </c>
    </row>
    <row r="219" spans="1:24" ht="13.5" customHeight="1" x14ac:dyDescent="0.25">
      <c r="B219" s="148" t="s">
        <v>471</v>
      </c>
      <c r="C219" s="76">
        <v>759</v>
      </c>
      <c r="D219" s="82" t="s">
        <v>124</v>
      </c>
      <c r="E219" s="82"/>
      <c r="F219" s="17" t="s">
        <v>39</v>
      </c>
      <c r="G219" s="17" t="s">
        <v>40</v>
      </c>
      <c r="H219" s="17" t="s">
        <v>123</v>
      </c>
      <c r="I219" s="210">
        <v>48270000</v>
      </c>
      <c r="J219" s="153"/>
      <c r="K219" s="210">
        <v>49570000</v>
      </c>
      <c r="L219" s="153"/>
      <c r="M219" s="210">
        <v>50910000</v>
      </c>
      <c r="N219" s="153"/>
      <c r="O219" s="210">
        <v>52290000</v>
      </c>
      <c r="P219" s="153"/>
      <c r="Q219" s="211">
        <v>53700000</v>
      </c>
      <c r="R219" s="153">
        <f t="shared" ref="R219:R235" si="21">SUM(I219:Q219)</f>
        <v>254740000</v>
      </c>
      <c r="S219" s="195">
        <f t="shared" si="7"/>
        <v>254740000</v>
      </c>
      <c r="T219" s="180">
        <v>225000000</v>
      </c>
      <c r="U219" s="177">
        <f t="shared" si="20"/>
        <v>225000000</v>
      </c>
      <c r="V219" s="245">
        <f t="shared" si="17"/>
        <v>0.13217777777777773</v>
      </c>
      <c r="X219" s="142">
        <f>-255200000+R219</f>
        <v>-460000</v>
      </c>
    </row>
    <row r="220" spans="1:24" ht="13.5" customHeight="1" x14ac:dyDescent="0.25">
      <c r="B220" s="148" t="s">
        <v>472</v>
      </c>
      <c r="C220" s="76">
        <v>760</v>
      </c>
      <c r="D220" s="82" t="s">
        <v>473</v>
      </c>
      <c r="E220" s="82"/>
      <c r="F220" s="17" t="s">
        <v>39</v>
      </c>
      <c r="G220" s="17" t="s">
        <v>40</v>
      </c>
      <c r="H220" s="17" t="s">
        <v>123</v>
      </c>
      <c r="I220" s="210">
        <v>1720500000</v>
      </c>
      <c r="J220" s="153"/>
      <c r="K220" s="210">
        <v>1770500000</v>
      </c>
      <c r="L220" s="153"/>
      <c r="M220" s="210">
        <v>1820500000</v>
      </c>
      <c r="N220" s="153"/>
      <c r="O220" s="210">
        <v>1870600000</v>
      </c>
      <c r="P220" s="153"/>
      <c r="Q220" s="211">
        <v>1920600000</v>
      </c>
      <c r="R220" s="153">
        <f t="shared" si="21"/>
        <v>9102700000</v>
      </c>
      <c r="S220" s="195">
        <f t="shared" si="7"/>
        <v>9102700000</v>
      </c>
      <c r="T220" s="180">
        <v>5000000000</v>
      </c>
      <c r="U220" s="177">
        <f t="shared" si="20"/>
        <v>5000000000</v>
      </c>
      <c r="V220" s="245">
        <f t="shared" si="17"/>
        <v>0.82054000000000005</v>
      </c>
      <c r="W220" s="1" t="s">
        <v>529</v>
      </c>
    </row>
    <row r="221" spans="1:24" ht="13.5" customHeight="1" x14ac:dyDescent="0.25">
      <c r="B221" s="18"/>
      <c r="C221" s="76"/>
      <c r="D221" s="82" t="s">
        <v>473</v>
      </c>
      <c r="E221" s="82"/>
      <c r="F221" s="17" t="s">
        <v>39</v>
      </c>
      <c r="G221" s="17" t="s">
        <v>296</v>
      </c>
      <c r="H221" s="17" t="s">
        <v>123</v>
      </c>
      <c r="I221" s="18" t="s">
        <v>382</v>
      </c>
      <c r="J221" s="18"/>
      <c r="K221" s="18" t="s">
        <v>382</v>
      </c>
      <c r="L221" s="18"/>
      <c r="M221" s="18" t="s">
        <v>382</v>
      </c>
      <c r="N221" s="18"/>
      <c r="O221" s="18" t="s">
        <v>382</v>
      </c>
      <c r="P221" s="18"/>
      <c r="Q221" s="18" t="s">
        <v>382</v>
      </c>
      <c r="R221" s="153"/>
      <c r="S221" s="154"/>
      <c r="T221" s="195">
        <v>5000000000</v>
      </c>
      <c r="U221" s="177">
        <f>T221</f>
        <v>5000000000</v>
      </c>
      <c r="V221" s="245">
        <f t="shared" si="17"/>
        <v>-1</v>
      </c>
    </row>
    <row r="222" spans="1:24" ht="13.5" customHeight="1" x14ac:dyDescent="0.25">
      <c r="B222" s="148" t="s">
        <v>475</v>
      </c>
      <c r="C222" s="76">
        <v>760</v>
      </c>
      <c r="D222" s="82" t="s">
        <v>474</v>
      </c>
      <c r="E222" s="82"/>
      <c r="F222" s="17" t="s">
        <v>39</v>
      </c>
      <c r="G222" s="17" t="s">
        <v>40</v>
      </c>
      <c r="H222" s="17" t="s">
        <v>123</v>
      </c>
      <c r="I222" s="210">
        <v>675000000</v>
      </c>
      <c r="J222" s="153"/>
      <c r="K222" s="210">
        <v>700000000</v>
      </c>
      <c r="L222" s="153"/>
      <c r="M222" s="210">
        <v>725000000</v>
      </c>
      <c r="N222" s="153"/>
      <c r="O222" s="210">
        <v>750000000</v>
      </c>
      <c r="P222" s="153"/>
      <c r="Q222" s="211">
        <v>800000000</v>
      </c>
      <c r="R222" s="153">
        <f t="shared" si="21"/>
        <v>3650000000</v>
      </c>
      <c r="S222" s="195">
        <f t="shared" si="7"/>
        <v>3650000000</v>
      </c>
      <c r="T222" s="180">
        <v>2500000000</v>
      </c>
      <c r="U222" s="177">
        <f t="shared" si="20"/>
        <v>2500000000</v>
      </c>
      <c r="V222" s="245">
        <f t="shared" si="17"/>
        <v>0.45999999999999996</v>
      </c>
      <c r="W222" s="1" t="s">
        <v>530</v>
      </c>
    </row>
    <row r="223" spans="1:24" ht="13.5" customHeight="1" x14ac:dyDescent="0.25">
      <c r="B223" s="18"/>
      <c r="C223" s="76"/>
      <c r="D223" s="82" t="s">
        <v>474</v>
      </c>
      <c r="E223" s="82"/>
      <c r="F223" s="17" t="s">
        <v>39</v>
      </c>
      <c r="G223" s="17" t="s">
        <v>296</v>
      </c>
      <c r="H223" s="17" t="s">
        <v>123</v>
      </c>
      <c r="I223" s="18" t="s">
        <v>382</v>
      </c>
      <c r="J223" s="18"/>
      <c r="K223" s="18" t="s">
        <v>382</v>
      </c>
      <c r="L223" s="18"/>
      <c r="M223" s="18" t="s">
        <v>382</v>
      </c>
      <c r="N223" s="18"/>
      <c r="O223" s="18" t="s">
        <v>382</v>
      </c>
      <c r="P223" s="18"/>
      <c r="Q223" s="18" t="s">
        <v>382</v>
      </c>
      <c r="R223" s="153"/>
      <c r="S223" s="154"/>
      <c r="T223" s="195">
        <v>3000000000</v>
      </c>
      <c r="U223" s="177">
        <f>T223</f>
        <v>3000000000</v>
      </c>
      <c r="V223" s="245">
        <f t="shared" si="17"/>
        <v>-1</v>
      </c>
    </row>
    <row r="224" spans="1:24" ht="13.5" customHeight="1" x14ac:dyDescent="0.25">
      <c r="B224" s="148" t="s">
        <v>478</v>
      </c>
      <c r="C224" s="82">
        <v>763</v>
      </c>
      <c r="D224" s="82" t="s">
        <v>476</v>
      </c>
      <c r="E224" s="82"/>
      <c r="F224" s="17" t="s">
        <v>39</v>
      </c>
      <c r="G224" s="17" t="s">
        <v>40</v>
      </c>
      <c r="H224" s="17" t="s">
        <v>123</v>
      </c>
      <c r="I224" s="210">
        <v>3500000000</v>
      </c>
      <c r="J224" s="153"/>
      <c r="K224" s="210">
        <v>3600000000</v>
      </c>
      <c r="L224" s="153"/>
      <c r="M224" s="210">
        <v>3700000000</v>
      </c>
      <c r="N224" s="153"/>
      <c r="O224" s="210">
        <v>3800000000</v>
      </c>
      <c r="P224" s="153"/>
      <c r="Q224" s="211">
        <v>3900000000</v>
      </c>
      <c r="R224" s="153">
        <f>SUM(I224:Q224)</f>
        <v>18500000000</v>
      </c>
      <c r="S224" s="195">
        <f>SUM(I224:Q224)</f>
        <v>18500000000</v>
      </c>
      <c r="T224" s="180">
        <v>7500000000</v>
      </c>
      <c r="U224" s="177">
        <f>T224</f>
        <v>7500000000</v>
      </c>
      <c r="V224" s="245">
        <f t="shared" si="17"/>
        <v>1.4666666666666668</v>
      </c>
      <c r="W224" s="1" t="s">
        <v>531</v>
      </c>
    </row>
    <row r="225" spans="1:24" ht="13.5" customHeight="1" x14ac:dyDescent="0.25">
      <c r="B225" s="18"/>
      <c r="C225" s="76"/>
      <c r="D225" s="82" t="s">
        <v>476</v>
      </c>
      <c r="E225" s="82"/>
      <c r="F225" s="17" t="s">
        <v>39</v>
      </c>
      <c r="G225" s="17" t="s">
        <v>296</v>
      </c>
      <c r="H225" s="17" t="s">
        <v>123</v>
      </c>
      <c r="I225" s="18" t="s">
        <v>382</v>
      </c>
      <c r="J225" s="18"/>
      <c r="K225" s="18" t="s">
        <v>382</v>
      </c>
      <c r="L225" s="18"/>
      <c r="M225" s="18" t="s">
        <v>382</v>
      </c>
      <c r="N225" s="18"/>
      <c r="O225" s="18" t="s">
        <v>382</v>
      </c>
      <c r="P225" s="18"/>
      <c r="Q225" s="18" t="s">
        <v>382</v>
      </c>
      <c r="S225" s="154"/>
      <c r="T225" s="195">
        <v>36000000000</v>
      </c>
      <c r="U225" s="177">
        <f>T225</f>
        <v>36000000000</v>
      </c>
      <c r="V225" s="245">
        <f t="shared" si="17"/>
        <v>-1</v>
      </c>
    </row>
    <row r="226" spans="1:24" ht="13.5" customHeight="1" x14ac:dyDescent="0.25">
      <c r="B226" s="148" t="s">
        <v>479</v>
      </c>
      <c r="C226" s="76">
        <v>783</v>
      </c>
      <c r="D226" s="82" t="s">
        <v>477</v>
      </c>
      <c r="E226" s="82"/>
      <c r="F226" s="17" t="s">
        <v>39</v>
      </c>
      <c r="G226" s="17" t="s">
        <v>40</v>
      </c>
      <c r="H226" s="17" t="s">
        <v>123</v>
      </c>
      <c r="I226" s="153" t="s">
        <v>357</v>
      </c>
      <c r="J226" s="153"/>
      <c r="K226" s="153" t="s">
        <v>357</v>
      </c>
      <c r="L226" s="153"/>
      <c r="M226" s="153" t="s">
        <v>357</v>
      </c>
      <c r="N226" s="153"/>
      <c r="O226" s="153" t="s">
        <v>357</v>
      </c>
      <c r="P226" s="153"/>
      <c r="Q226" s="153" t="s">
        <v>357</v>
      </c>
      <c r="R226" s="154">
        <f t="shared" si="21"/>
        <v>0</v>
      </c>
      <c r="S226" s="154">
        <f t="shared" si="7"/>
        <v>0</v>
      </c>
      <c r="T226" s="195">
        <v>250000000</v>
      </c>
      <c r="U226" s="177">
        <f t="shared" si="20"/>
        <v>250000000</v>
      </c>
      <c r="V226" s="245">
        <f t="shared" si="17"/>
        <v>-1</v>
      </c>
    </row>
    <row r="227" spans="1:24" ht="13.5" customHeight="1" x14ac:dyDescent="0.25">
      <c r="B227" s="148"/>
      <c r="C227" s="76"/>
      <c r="D227" s="82" t="s">
        <v>130</v>
      </c>
      <c r="E227" s="82"/>
      <c r="F227" s="17" t="s">
        <v>39</v>
      </c>
      <c r="G227" s="17" t="s">
        <v>40</v>
      </c>
      <c r="H227" s="17" t="s">
        <v>123</v>
      </c>
      <c r="I227" s="153" t="s">
        <v>459</v>
      </c>
      <c r="J227" s="153"/>
      <c r="K227" s="153" t="s">
        <v>459</v>
      </c>
      <c r="L227" s="153"/>
      <c r="M227" s="153" t="s">
        <v>459</v>
      </c>
      <c r="N227" s="153"/>
      <c r="O227" s="153" t="s">
        <v>459</v>
      </c>
      <c r="P227" s="153"/>
      <c r="Q227" s="180" t="s">
        <v>459</v>
      </c>
      <c r="R227" s="153">
        <f t="shared" si="21"/>
        <v>0</v>
      </c>
      <c r="S227" s="195">
        <f t="shared" ref="S227:S242" si="22">SUM(I227:Q227)</f>
        <v>0</v>
      </c>
      <c r="T227" s="180">
        <v>15000000</v>
      </c>
      <c r="U227" s="177">
        <f t="shared" si="20"/>
        <v>15000000</v>
      </c>
      <c r="V227" s="245">
        <f t="shared" si="17"/>
        <v>-1</v>
      </c>
    </row>
    <row r="228" spans="1:24" ht="9" customHeight="1" x14ac:dyDescent="0.25">
      <c r="B228" s="148" t="s">
        <v>480</v>
      </c>
      <c r="C228" s="76">
        <v>796</v>
      </c>
      <c r="D228" s="82" t="s">
        <v>131</v>
      </c>
      <c r="E228" s="82"/>
      <c r="F228" s="17" t="s">
        <v>39</v>
      </c>
      <c r="G228" s="17" t="s">
        <v>40</v>
      </c>
      <c r="H228" s="17" t="s">
        <v>123</v>
      </c>
      <c r="I228" s="210">
        <v>31000000</v>
      </c>
      <c r="J228" s="153"/>
      <c r="K228" s="210">
        <v>31500000</v>
      </c>
      <c r="L228" s="153"/>
      <c r="M228" s="210">
        <v>32000000</v>
      </c>
      <c r="N228" s="153"/>
      <c r="O228" s="210">
        <v>32500000</v>
      </c>
      <c r="P228" s="153"/>
      <c r="Q228" s="211">
        <v>33000000</v>
      </c>
      <c r="R228" s="153">
        <f t="shared" si="21"/>
        <v>160000000</v>
      </c>
      <c r="S228" s="195">
        <f t="shared" si="22"/>
        <v>160000000</v>
      </c>
      <c r="T228" s="180">
        <v>0</v>
      </c>
      <c r="U228" s="177">
        <f t="shared" si="20"/>
        <v>0</v>
      </c>
      <c r="V228" s="245" t="s">
        <v>499</v>
      </c>
    </row>
    <row r="229" spans="1:24" ht="13.5" hidden="1" customHeight="1" x14ac:dyDescent="0.3">
      <c r="B229" s="18"/>
      <c r="C229" s="18"/>
      <c r="D229" s="84" t="s">
        <v>448</v>
      </c>
      <c r="E229" s="84"/>
      <c r="F229" s="17"/>
      <c r="G229" s="17"/>
      <c r="H229" s="17"/>
      <c r="I229" s="153"/>
      <c r="J229" s="153"/>
      <c r="K229" s="153"/>
      <c r="L229" s="153"/>
      <c r="M229" s="153"/>
      <c r="N229" s="153"/>
      <c r="O229" s="153"/>
      <c r="P229" s="153"/>
      <c r="Q229" s="180"/>
      <c r="R229" s="153"/>
      <c r="S229" s="195"/>
      <c r="U229" s="177"/>
      <c r="V229" s="245"/>
    </row>
    <row r="230" spans="1:24" ht="13.5" customHeight="1" x14ac:dyDescent="0.25">
      <c r="B230" s="148" t="s">
        <v>451</v>
      </c>
      <c r="C230" s="76">
        <v>968</v>
      </c>
      <c r="D230" s="82" t="s">
        <v>113</v>
      </c>
      <c r="E230" s="82"/>
      <c r="F230" s="17" t="s">
        <v>39</v>
      </c>
      <c r="G230" s="17" t="s">
        <v>40</v>
      </c>
      <c r="H230" s="17" t="s">
        <v>123</v>
      </c>
      <c r="I230" s="153">
        <v>50000000</v>
      </c>
      <c r="J230" s="153"/>
      <c r="K230" s="153">
        <v>50000000</v>
      </c>
      <c r="L230" s="153"/>
      <c r="M230" s="153">
        <v>50000000</v>
      </c>
      <c r="N230" s="153"/>
      <c r="O230" s="153">
        <v>50000000</v>
      </c>
      <c r="P230" s="153"/>
      <c r="Q230" s="180">
        <v>50000000</v>
      </c>
      <c r="R230" s="153">
        <f>SUM(I230:Q230)</f>
        <v>250000000</v>
      </c>
      <c r="S230" s="195">
        <f>SUM(I230:Q230)</f>
        <v>250000000</v>
      </c>
      <c r="U230" s="177">
        <f t="shared" si="20"/>
        <v>0</v>
      </c>
      <c r="V230" s="245" t="s">
        <v>499</v>
      </c>
      <c r="W230" s="1" t="s">
        <v>532</v>
      </c>
      <c r="X230" s="142">
        <f>R230</f>
        <v>250000000</v>
      </c>
    </row>
    <row r="231" spans="1:24" ht="13.5" customHeight="1" x14ac:dyDescent="0.25">
      <c r="B231" s="148"/>
      <c r="C231" s="76"/>
      <c r="D231" s="82" t="s">
        <v>113</v>
      </c>
      <c r="E231" s="82"/>
      <c r="F231" s="17" t="s">
        <v>39</v>
      </c>
      <c r="G231" s="17" t="s">
        <v>40</v>
      </c>
      <c r="H231" s="17" t="s">
        <v>102</v>
      </c>
      <c r="I231" s="153" t="s">
        <v>458</v>
      </c>
      <c r="J231" s="153"/>
      <c r="K231" s="153" t="s">
        <v>458</v>
      </c>
      <c r="L231" s="153"/>
      <c r="M231" s="153" t="s">
        <v>458</v>
      </c>
      <c r="N231" s="153"/>
      <c r="O231" s="153" t="s">
        <v>458</v>
      </c>
      <c r="P231" s="153"/>
      <c r="Q231" s="180" t="s">
        <v>458</v>
      </c>
      <c r="R231" s="153"/>
      <c r="S231" s="195"/>
      <c r="T231" s="180">
        <v>250000000</v>
      </c>
      <c r="U231" s="177">
        <f t="shared" si="20"/>
        <v>250000000</v>
      </c>
      <c r="V231" s="245">
        <f t="shared" si="17"/>
        <v>-1</v>
      </c>
    </row>
    <row r="232" spans="1:24" ht="13.5" customHeight="1" x14ac:dyDescent="0.25">
      <c r="B232" s="148" t="s">
        <v>450</v>
      </c>
      <c r="C232" s="76">
        <v>976</v>
      </c>
      <c r="D232" s="82" t="s">
        <v>114</v>
      </c>
      <c r="E232" s="82"/>
      <c r="F232" s="17" t="s">
        <v>39</v>
      </c>
      <c r="G232" s="17" t="s">
        <v>40</v>
      </c>
      <c r="H232" s="17" t="s">
        <v>102</v>
      </c>
      <c r="I232" s="153" t="s">
        <v>449</v>
      </c>
      <c r="J232" s="153"/>
      <c r="K232" s="153" t="s">
        <v>449</v>
      </c>
      <c r="L232" s="153"/>
      <c r="M232" s="153" t="s">
        <v>449</v>
      </c>
      <c r="N232" s="153"/>
      <c r="O232" s="153" t="s">
        <v>449</v>
      </c>
      <c r="P232" s="153"/>
      <c r="Q232" s="180" t="s">
        <v>449</v>
      </c>
      <c r="R232" s="153">
        <f>SUM(I232:Q232)</f>
        <v>0</v>
      </c>
      <c r="S232" s="195">
        <f>SUM(I232:Q232)</f>
        <v>0</v>
      </c>
      <c r="T232" s="180">
        <v>70000000</v>
      </c>
      <c r="U232" s="177">
        <f t="shared" si="20"/>
        <v>70000000</v>
      </c>
      <c r="V232" s="245">
        <f t="shared" si="17"/>
        <v>-1</v>
      </c>
    </row>
    <row r="233" spans="1:24" x14ac:dyDescent="0.3">
      <c r="S233" s="195"/>
      <c r="V233" s="245"/>
    </row>
    <row r="234" spans="1:24" s="41" customFormat="1" ht="13.5" customHeight="1" x14ac:dyDescent="0.3">
      <c r="A234" s="70"/>
      <c r="B234" s="147"/>
      <c r="C234" s="71"/>
      <c r="D234" s="51" t="s">
        <v>483</v>
      </c>
      <c r="E234" s="51"/>
      <c r="F234" s="70"/>
      <c r="G234" s="70"/>
      <c r="H234" s="70"/>
      <c r="I234" s="158"/>
      <c r="J234" s="158"/>
      <c r="K234" s="158"/>
      <c r="L234" s="158"/>
      <c r="M234" s="158"/>
      <c r="N234" s="158"/>
      <c r="O234" s="158"/>
      <c r="P234" s="158"/>
      <c r="Q234" s="158"/>
      <c r="R234" s="154">
        <f>SUM(I234:Q234)</f>
        <v>0</v>
      </c>
      <c r="S234" s="195">
        <v>64525820000</v>
      </c>
      <c r="T234" s="180">
        <v>36025000000</v>
      </c>
      <c r="U234" s="177"/>
      <c r="V234" s="245">
        <f t="shared" si="17"/>
        <v>0.79114004163775165</v>
      </c>
      <c r="X234" s="158"/>
    </row>
    <row r="235" spans="1:24" ht="13.5" customHeight="1" x14ac:dyDescent="0.3">
      <c r="B235" s="137"/>
      <c r="C235" s="2"/>
      <c r="D235" s="78" t="s">
        <v>91</v>
      </c>
      <c r="E235" s="56"/>
      <c r="F235" s="46"/>
      <c r="G235" s="46"/>
      <c r="H235" s="46"/>
      <c r="I235" s="200"/>
      <c r="J235" s="200"/>
      <c r="K235" s="200"/>
      <c r="L235" s="200"/>
      <c r="M235" s="200"/>
      <c r="N235" s="200"/>
      <c r="O235" s="200"/>
      <c r="P235" s="200"/>
      <c r="Q235" s="200"/>
      <c r="R235" s="157">
        <f t="shared" si="21"/>
        <v>0</v>
      </c>
      <c r="S235" s="241"/>
      <c r="T235" s="223">
        <v>66000000000</v>
      </c>
      <c r="U235" s="177"/>
      <c r="V235" s="245">
        <f t="shared" si="17"/>
        <v>-1</v>
      </c>
    </row>
    <row r="236" spans="1:24" s="10" customFormat="1" ht="13.5" customHeight="1" x14ac:dyDescent="0.3">
      <c r="B236" s="137"/>
      <c r="C236" s="20"/>
      <c r="D236" s="22" t="s">
        <v>132</v>
      </c>
      <c r="E236" s="22"/>
      <c r="F236" s="34"/>
      <c r="G236" s="34"/>
      <c r="H236" s="34"/>
      <c r="I236" s="138"/>
      <c r="J236" s="138"/>
      <c r="K236" s="138"/>
      <c r="L236" s="138"/>
      <c r="M236" s="138"/>
      <c r="N236" s="138"/>
      <c r="O236" s="138"/>
      <c r="P236" s="138"/>
      <c r="Q236" s="138"/>
      <c r="R236" s="154"/>
      <c r="S236" s="195">
        <v>64525820000</v>
      </c>
      <c r="T236" s="180">
        <v>102025000000</v>
      </c>
      <c r="U236" s="177"/>
      <c r="V236" s="245">
        <f t="shared" si="17"/>
        <v>-0.36754893408478317</v>
      </c>
      <c r="X236" s="138"/>
    </row>
    <row r="237" spans="1:24" ht="13.5" customHeight="1" x14ac:dyDescent="0.3">
      <c r="B237" s="137"/>
      <c r="C237" s="2"/>
      <c r="D237" s="54"/>
      <c r="E237" s="54"/>
      <c r="S237" s="195"/>
      <c r="U237" s="177"/>
      <c r="V237" s="245"/>
    </row>
    <row r="238" spans="1:24" ht="13.5" customHeight="1" x14ac:dyDescent="0.3">
      <c r="B238" s="137"/>
      <c r="C238" s="2"/>
      <c r="D238" s="20" t="s">
        <v>165</v>
      </c>
      <c r="S238" s="195"/>
      <c r="U238" s="177"/>
      <c r="V238" s="245"/>
    </row>
    <row r="239" spans="1:24" x14ac:dyDescent="0.3">
      <c r="A239" s="21"/>
      <c r="B239" s="137"/>
      <c r="C239" s="20"/>
      <c r="S239" s="195"/>
      <c r="U239" s="177"/>
      <c r="V239" s="245"/>
    </row>
    <row r="240" spans="1:24" ht="13.5" customHeight="1" x14ac:dyDescent="0.25">
      <c r="B240" s="137" t="s">
        <v>484</v>
      </c>
      <c r="C240" s="2">
        <v>977</v>
      </c>
      <c r="D240" s="3" t="s">
        <v>486</v>
      </c>
      <c r="F240" s="4" t="s">
        <v>39</v>
      </c>
      <c r="G240" s="4" t="s">
        <v>40</v>
      </c>
      <c r="H240" s="4" t="s">
        <v>167</v>
      </c>
      <c r="I240" s="159">
        <v>75000000</v>
      </c>
      <c r="K240" s="159">
        <v>75500000</v>
      </c>
      <c r="M240" s="159">
        <v>76000000</v>
      </c>
      <c r="O240" s="159">
        <v>76500000</v>
      </c>
      <c r="Q240" s="159">
        <v>77000000</v>
      </c>
      <c r="R240" s="154">
        <f t="shared" ref="R240:R242" si="23">SUM(I240:Q240)</f>
        <v>380000000</v>
      </c>
      <c r="S240" s="195">
        <f t="shared" si="22"/>
        <v>380000000</v>
      </c>
      <c r="T240" s="180">
        <v>345000000</v>
      </c>
      <c r="U240" s="177">
        <f t="shared" si="20"/>
        <v>345000000</v>
      </c>
      <c r="V240" s="245">
        <f t="shared" si="17"/>
        <v>0.10144927536231885</v>
      </c>
    </row>
    <row r="241" spans="1:24" s="41" customFormat="1" ht="13.5" customHeight="1" x14ac:dyDescent="0.3">
      <c r="B241" s="146" t="s">
        <v>488</v>
      </c>
      <c r="C241" s="90">
        <v>977</v>
      </c>
      <c r="D241" s="89"/>
      <c r="E241" s="91" t="s">
        <v>168</v>
      </c>
      <c r="F241" s="92" t="s">
        <v>39</v>
      </c>
      <c r="G241" s="92" t="s">
        <v>40</v>
      </c>
      <c r="H241" s="92" t="s">
        <v>167</v>
      </c>
      <c r="I241" s="175" t="s">
        <v>357</v>
      </c>
      <c r="J241" s="175"/>
      <c r="K241" s="175" t="s">
        <v>357</v>
      </c>
      <c r="L241" s="175"/>
      <c r="M241" s="175" t="s">
        <v>357</v>
      </c>
      <c r="N241" s="175"/>
      <c r="O241" s="175" t="s">
        <v>357</v>
      </c>
      <c r="P241" s="175"/>
      <c r="Q241" s="184" t="s">
        <v>357</v>
      </c>
      <c r="R241" s="175"/>
      <c r="S241" s="238">
        <f t="shared" si="22"/>
        <v>0</v>
      </c>
      <c r="T241" s="238">
        <v>20000000</v>
      </c>
      <c r="U241" s="178"/>
      <c r="V241" s="248">
        <f t="shared" si="17"/>
        <v>-1</v>
      </c>
      <c r="X241" s="158"/>
    </row>
    <row r="242" spans="1:24" ht="13.5" customHeight="1" x14ac:dyDescent="0.25">
      <c r="B242" s="137" t="s">
        <v>485</v>
      </c>
      <c r="C242" s="76">
        <v>977</v>
      </c>
      <c r="D242" s="82" t="s">
        <v>487</v>
      </c>
      <c r="E242" s="82"/>
      <c r="F242" s="17" t="s">
        <v>170</v>
      </c>
      <c r="G242" s="17" t="s">
        <v>117</v>
      </c>
      <c r="H242" s="17" t="s">
        <v>167</v>
      </c>
      <c r="I242" s="153">
        <v>46825000</v>
      </c>
      <c r="J242" s="153"/>
      <c r="K242" s="153">
        <v>46825000</v>
      </c>
      <c r="L242" s="153"/>
      <c r="M242" s="153">
        <v>46825000</v>
      </c>
      <c r="N242" s="153"/>
      <c r="O242" s="153">
        <v>46825000</v>
      </c>
      <c r="P242" s="153"/>
      <c r="Q242" s="180">
        <v>46825000</v>
      </c>
      <c r="R242" s="153">
        <f t="shared" si="23"/>
        <v>234125000</v>
      </c>
      <c r="S242" s="195">
        <f t="shared" si="22"/>
        <v>234125000</v>
      </c>
      <c r="T242" s="180">
        <v>234125000</v>
      </c>
      <c r="U242" s="177">
        <f t="shared" si="20"/>
        <v>234125000</v>
      </c>
      <c r="V242" s="245">
        <f t="shared" si="17"/>
        <v>0</v>
      </c>
      <c r="X242" s="142">
        <f>R242</f>
        <v>234125000</v>
      </c>
    </row>
    <row r="243" spans="1:24" ht="13.5" customHeight="1" x14ac:dyDescent="0.3">
      <c r="B243" s="1"/>
      <c r="C243" s="83"/>
      <c r="D243" s="82" t="s">
        <v>322</v>
      </c>
      <c r="E243" s="82"/>
      <c r="F243" s="17" t="s">
        <v>39</v>
      </c>
      <c r="G243" s="17" t="s">
        <v>296</v>
      </c>
      <c r="H243" s="17" t="s">
        <v>167</v>
      </c>
      <c r="I243" s="18" t="s">
        <v>453</v>
      </c>
      <c r="J243" s="18"/>
      <c r="K243" s="18" t="s">
        <v>453</v>
      </c>
      <c r="L243" s="18"/>
      <c r="M243" s="18" t="s">
        <v>453</v>
      </c>
      <c r="N243" s="18"/>
      <c r="O243" s="18" t="s">
        <v>453</v>
      </c>
      <c r="P243" s="18"/>
      <c r="Q243" s="188" t="s">
        <v>453</v>
      </c>
      <c r="R243" s="153"/>
      <c r="S243" s="154"/>
      <c r="T243" s="195">
        <v>1000000000</v>
      </c>
      <c r="U243" s="142">
        <f>T243</f>
        <v>1000000000</v>
      </c>
      <c r="V243" s="245">
        <f t="shared" si="17"/>
        <v>-1</v>
      </c>
    </row>
    <row r="244" spans="1:24" s="41" customFormat="1" ht="13.5" customHeight="1" x14ac:dyDescent="0.3">
      <c r="A244" s="70"/>
      <c r="B244" s="147"/>
      <c r="C244" s="71"/>
      <c r="E244" s="51"/>
      <c r="F244" s="70"/>
      <c r="G244" s="70"/>
      <c r="H244" s="70"/>
      <c r="I244" s="158"/>
      <c r="J244" s="158"/>
      <c r="K244" s="158"/>
      <c r="L244" s="158"/>
      <c r="M244" s="158"/>
      <c r="N244" s="158"/>
      <c r="O244" s="158"/>
      <c r="P244" s="158"/>
      <c r="Q244" s="158"/>
      <c r="R244" s="154"/>
      <c r="S244" s="195"/>
      <c r="T244" s="184"/>
      <c r="U244" s="177"/>
      <c r="V244" s="245"/>
      <c r="X244" s="158"/>
    </row>
    <row r="245" spans="1:24" s="41" customFormat="1" ht="13.5" customHeight="1" x14ac:dyDescent="0.3">
      <c r="A245" s="70"/>
      <c r="B245" s="147"/>
      <c r="C245" s="71"/>
      <c r="D245" s="51" t="s">
        <v>118</v>
      </c>
      <c r="E245" s="51"/>
      <c r="F245" s="70"/>
      <c r="G245" s="70"/>
      <c r="H245" s="70"/>
      <c r="I245" s="158"/>
      <c r="J245" s="158"/>
      <c r="K245" s="158"/>
      <c r="L245" s="158"/>
      <c r="M245" s="158"/>
      <c r="N245" s="158"/>
      <c r="O245" s="158"/>
      <c r="P245" s="158"/>
      <c r="Q245" s="158"/>
      <c r="R245" s="154"/>
      <c r="S245" s="195">
        <v>234125000</v>
      </c>
      <c r="T245" s="184">
        <v>234125000</v>
      </c>
      <c r="U245" s="177"/>
      <c r="V245" s="245">
        <f t="shared" si="17"/>
        <v>0</v>
      </c>
      <c r="X245" s="158"/>
    </row>
    <row r="246" spans="1:24" ht="13.5" customHeight="1" x14ac:dyDescent="0.3">
      <c r="A246" s="34"/>
      <c r="B246" s="147"/>
      <c r="C246" s="53"/>
      <c r="D246" s="51" t="s">
        <v>90</v>
      </c>
      <c r="E246" s="54"/>
      <c r="F246" s="34"/>
      <c r="G246" s="34"/>
      <c r="H246" s="34"/>
      <c r="S246" s="195">
        <v>380000000</v>
      </c>
      <c r="T246" s="180">
        <v>345000000</v>
      </c>
      <c r="U246" s="177"/>
      <c r="V246" s="245">
        <f t="shared" si="17"/>
        <v>0.10144927536231885</v>
      </c>
    </row>
    <row r="247" spans="1:24" ht="13.5" customHeight="1" x14ac:dyDescent="0.3">
      <c r="A247" s="34"/>
      <c r="B247" s="147"/>
      <c r="C247" s="53"/>
      <c r="D247" s="78" t="s">
        <v>91</v>
      </c>
      <c r="E247" s="74"/>
      <c r="F247" s="75"/>
      <c r="G247" s="75"/>
      <c r="H247" s="75"/>
      <c r="I247" s="200"/>
      <c r="J247" s="200"/>
      <c r="K247" s="200"/>
      <c r="L247" s="200"/>
      <c r="M247" s="200"/>
      <c r="N247" s="200"/>
      <c r="O247" s="200"/>
      <c r="P247" s="200"/>
      <c r="Q247" s="200"/>
      <c r="R247" s="157"/>
      <c r="S247" s="241">
        <v>0</v>
      </c>
      <c r="T247" s="223">
        <v>1000000000</v>
      </c>
      <c r="U247" s="227"/>
      <c r="V247" s="252">
        <f t="shared" si="17"/>
        <v>-1</v>
      </c>
    </row>
    <row r="248" spans="1:24" s="10" customFormat="1" ht="13.5" customHeight="1" x14ac:dyDescent="0.3">
      <c r="B248" s="137"/>
      <c r="C248" s="20"/>
      <c r="D248" s="22" t="s">
        <v>171</v>
      </c>
      <c r="E248" s="22"/>
      <c r="F248" s="34"/>
      <c r="G248" s="34"/>
      <c r="H248" s="34"/>
      <c r="I248" s="138"/>
      <c r="J248" s="138"/>
      <c r="K248" s="138"/>
      <c r="L248" s="138"/>
      <c r="M248" s="138"/>
      <c r="N248" s="138"/>
      <c r="O248" s="138"/>
      <c r="P248" s="138"/>
      <c r="Q248" s="138"/>
      <c r="R248" s="154"/>
      <c r="S248" s="195">
        <v>614125000</v>
      </c>
      <c r="T248" s="180">
        <v>1579125000</v>
      </c>
      <c r="U248" s="177"/>
      <c r="V248" s="245">
        <f t="shared" si="17"/>
        <v>-0.61109791815087466</v>
      </c>
      <c r="X248" s="138"/>
    </row>
    <row r="249" spans="1:24" s="10" customFormat="1" ht="13.5" customHeight="1" x14ac:dyDescent="0.3">
      <c r="B249" s="137"/>
      <c r="C249" s="20"/>
      <c r="D249" s="22"/>
      <c r="E249" s="22"/>
      <c r="F249" s="34"/>
      <c r="G249" s="34"/>
      <c r="H249" s="34"/>
      <c r="I249" s="138"/>
      <c r="J249" s="138"/>
      <c r="K249" s="138"/>
      <c r="L249" s="138"/>
      <c r="M249" s="138"/>
      <c r="N249" s="138"/>
      <c r="O249" s="138"/>
      <c r="P249" s="138"/>
      <c r="Q249" s="138"/>
      <c r="R249" s="154"/>
      <c r="S249" s="154"/>
      <c r="T249" s="182"/>
      <c r="U249" s="177"/>
      <c r="V249" s="245"/>
      <c r="X249" s="138"/>
    </row>
    <row r="250" spans="1:24" s="10" customFormat="1" ht="13.5" customHeight="1" x14ac:dyDescent="0.3">
      <c r="B250" s="137"/>
      <c r="C250" s="20"/>
      <c r="D250" s="20" t="s">
        <v>481</v>
      </c>
      <c r="E250" s="22"/>
      <c r="F250" s="34"/>
      <c r="G250" s="34"/>
      <c r="H250" s="34"/>
      <c r="I250" s="138"/>
      <c r="J250" s="138"/>
      <c r="K250" s="138"/>
      <c r="L250" s="138"/>
      <c r="M250" s="138"/>
      <c r="N250" s="138"/>
      <c r="O250" s="138"/>
      <c r="P250" s="138"/>
      <c r="Q250" s="138"/>
      <c r="R250" s="154"/>
      <c r="S250" s="154"/>
      <c r="T250" s="182"/>
      <c r="U250" s="177"/>
      <c r="V250" s="245"/>
      <c r="X250" s="138"/>
    </row>
    <row r="251" spans="1:24" ht="13.5" customHeight="1" thickBot="1" x14ac:dyDescent="0.3">
      <c r="B251" s="137"/>
      <c r="C251" s="2"/>
      <c r="D251" s="106"/>
      <c r="E251" s="106"/>
      <c r="F251" s="107"/>
      <c r="G251" s="107"/>
      <c r="H251" s="107"/>
      <c r="I251" s="221"/>
      <c r="J251" s="221"/>
      <c r="K251" s="221"/>
      <c r="L251" s="221"/>
      <c r="M251" s="221"/>
      <c r="N251" s="221"/>
      <c r="O251" s="221"/>
      <c r="P251" s="221"/>
      <c r="Q251" s="221"/>
      <c r="S251" s="154"/>
      <c r="U251" s="177"/>
      <c r="V251" s="245"/>
    </row>
    <row r="252" spans="1:24" s="10" customFormat="1" ht="13.5" customHeight="1" x14ac:dyDescent="0.3">
      <c r="B252" s="145"/>
      <c r="C252" s="20"/>
      <c r="D252" s="10" t="s">
        <v>482</v>
      </c>
      <c r="E252" s="22"/>
      <c r="F252" s="34"/>
      <c r="G252" s="34"/>
      <c r="H252" s="34"/>
      <c r="I252" s="138"/>
      <c r="J252" s="138"/>
      <c r="K252" s="138"/>
      <c r="L252" s="138"/>
      <c r="M252" s="138"/>
      <c r="N252" s="138"/>
      <c r="O252" s="138"/>
      <c r="P252" s="138"/>
      <c r="Q252" s="138"/>
      <c r="R252" s="131"/>
      <c r="S252" s="131"/>
      <c r="T252" s="182"/>
      <c r="U252" s="177"/>
      <c r="V252" s="245"/>
      <c r="X252" s="138"/>
    </row>
    <row r="253" spans="1:24" ht="13.5" customHeight="1" x14ac:dyDescent="0.3">
      <c r="B253" s="145"/>
      <c r="C253" s="20"/>
      <c r="D253" s="54" t="s">
        <v>89</v>
      </c>
      <c r="E253" s="22"/>
      <c r="F253" s="34"/>
      <c r="G253" s="34"/>
      <c r="H253" s="34"/>
      <c r="I253" s="138"/>
      <c r="J253" s="138"/>
      <c r="K253" s="138"/>
      <c r="L253" s="138"/>
      <c r="M253" s="138"/>
      <c r="N253" s="138"/>
      <c r="O253" s="138"/>
      <c r="P253" s="138"/>
      <c r="Q253" s="230" t="s">
        <v>89</v>
      </c>
      <c r="R253" s="232" t="s">
        <v>89</v>
      </c>
      <c r="S253" s="242">
        <v>474373000000</v>
      </c>
      <c r="T253" s="229">
        <v>383558471147</v>
      </c>
      <c r="U253" s="177"/>
      <c r="V253" s="254">
        <f t="shared" ref="V253:V258" si="24">S253/T253 - 1</f>
        <v>0.23676840868988402</v>
      </c>
    </row>
    <row r="254" spans="1:24" ht="13.5" customHeight="1" x14ac:dyDescent="0.3">
      <c r="B254" s="145"/>
      <c r="C254" s="20"/>
      <c r="D254" s="54" t="s">
        <v>118</v>
      </c>
      <c r="E254" s="22"/>
      <c r="F254" s="34"/>
      <c r="G254" s="34"/>
      <c r="H254" s="34"/>
      <c r="I254" s="138"/>
      <c r="J254" s="138"/>
      <c r="K254" s="138"/>
      <c r="L254" s="138"/>
      <c r="M254" s="138"/>
      <c r="N254" s="138"/>
      <c r="O254" s="138"/>
      <c r="P254" s="138"/>
      <c r="Q254" s="230" t="s">
        <v>118</v>
      </c>
      <c r="R254" s="232" t="s">
        <v>118</v>
      </c>
      <c r="S254" s="242">
        <v>234125000</v>
      </c>
      <c r="T254" s="229">
        <v>334125000</v>
      </c>
      <c r="U254" s="177"/>
      <c r="V254" s="254">
        <f t="shared" si="24"/>
        <v>-0.29928918817807704</v>
      </c>
    </row>
    <row r="255" spans="1:24" ht="13.5" customHeight="1" x14ac:dyDescent="0.3">
      <c r="B255" s="145"/>
      <c r="C255" s="20"/>
      <c r="D255" s="54" t="s">
        <v>90</v>
      </c>
      <c r="E255" s="22"/>
      <c r="F255" s="34"/>
      <c r="G255" s="34"/>
      <c r="H255" s="34"/>
      <c r="I255" s="138"/>
      <c r="J255" s="138"/>
      <c r="K255" s="138"/>
      <c r="L255" s="138"/>
      <c r="M255" s="138"/>
      <c r="N255" s="138"/>
      <c r="O255" s="138"/>
      <c r="P255" s="138"/>
      <c r="Q255" s="230" t="s">
        <v>90</v>
      </c>
      <c r="R255" s="232" t="s">
        <v>90</v>
      </c>
      <c r="S255" s="242">
        <v>108252920000</v>
      </c>
      <c r="T255" s="229">
        <v>89243589751</v>
      </c>
      <c r="U255" s="177"/>
      <c r="V255" s="254">
        <f t="shared" si="24"/>
        <v>0.21300499343469093</v>
      </c>
    </row>
    <row r="256" spans="1:24" ht="13.5" customHeight="1" x14ac:dyDescent="0.3">
      <c r="B256" s="145"/>
      <c r="C256" s="20"/>
      <c r="D256" s="74" t="s">
        <v>91</v>
      </c>
      <c r="E256" s="22"/>
      <c r="F256" s="34"/>
      <c r="G256" s="34"/>
      <c r="H256" s="34"/>
      <c r="I256" s="138"/>
      <c r="J256" s="138"/>
      <c r="K256" s="138"/>
      <c r="L256" s="138"/>
      <c r="M256" s="138"/>
      <c r="N256" s="138"/>
      <c r="O256" s="138"/>
      <c r="P256" s="138"/>
      <c r="Q256" s="256" t="s">
        <v>91</v>
      </c>
      <c r="R256" s="233" t="s">
        <v>91</v>
      </c>
      <c r="S256" s="242">
        <v>0</v>
      </c>
      <c r="T256" s="229">
        <v>156803000000</v>
      </c>
      <c r="U256" s="177"/>
      <c r="V256" s="254">
        <f t="shared" si="24"/>
        <v>-1</v>
      </c>
    </row>
    <row r="257" spans="1:22" ht="13.5" customHeight="1" x14ac:dyDescent="0.3">
      <c r="B257" s="145"/>
      <c r="C257" s="20"/>
      <c r="D257" s="54"/>
      <c r="E257" s="22"/>
      <c r="F257" s="34"/>
      <c r="G257" s="34"/>
      <c r="H257" s="34"/>
      <c r="I257" s="138"/>
      <c r="J257" s="138"/>
      <c r="K257" s="138"/>
      <c r="L257" s="138"/>
      <c r="M257" s="138"/>
      <c r="N257" s="138"/>
      <c r="O257" s="138"/>
      <c r="P257" s="138"/>
      <c r="Q257" s="138"/>
      <c r="R257" s="131"/>
      <c r="S257" s="242"/>
      <c r="T257" s="229"/>
      <c r="U257" s="177"/>
      <c r="V257" s="254"/>
    </row>
    <row r="258" spans="1:22" ht="13.5" customHeight="1" thickBot="1" x14ac:dyDescent="0.35">
      <c r="A258" s="121" t="s">
        <v>221</v>
      </c>
      <c r="B258" s="151"/>
      <c r="C258" s="121"/>
      <c r="D258" s="121"/>
      <c r="E258" s="121"/>
      <c r="F258" s="228"/>
      <c r="G258" s="228"/>
      <c r="H258" s="228"/>
      <c r="I258" s="222"/>
      <c r="J258" s="222"/>
      <c r="K258" s="222"/>
      <c r="L258" s="222"/>
      <c r="M258" s="222"/>
      <c r="N258" s="222"/>
      <c r="O258" s="222"/>
      <c r="P258" s="222"/>
      <c r="Q258" s="231" t="s">
        <v>221</v>
      </c>
      <c r="R258" s="234" t="s">
        <v>221</v>
      </c>
      <c r="S258" s="243">
        <v>582860045000</v>
      </c>
      <c r="T258" s="244">
        <v>629939185898</v>
      </c>
      <c r="U258" s="177"/>
      <c r="V258" s="254">
        <f t="shared" si="24"/>
        <v>-7.4736009367137646E-2</v>
      </c>
    </row>
    <row r="259" spans="1:22" thickTop="1" x14ac:dyDescent="0.25">
      <c r="B259" s="137"/>
      <c r="C259" s="2"/>
    </row>
    <row r="260" spans="1:22" x14ac:dyDescent="0.3">
      <c r="A260" s="41"/>
      <c r="B260" s="137"/>
      <c r="C260" s="2"/>
    </row>
    <row r="261" spans="1:22" x14ac:dyDescent="0.3">
      <c r="B261" s="137"/>
      <c r="C261" s="2"/>
      <c r="Q261" s="138"/>
    </row>
    <row r="262" spans="1:22" ht="12.5" x14ac:dyDescent="0.25">
      <c r="A262" s="1" t="s">
        <v>222</v>
      </c>
      <c r="B262" s="137"/>
      <c r="C262" s="2"/>
    </row>
    <row r="263" spans="1:22" x14ac:dyDescent="0.3">
      <c r="A263" s="1" t="s">
        <v>223</v>
      </c>
      <c r="B263" s="137"/>
      <c r="C263" s="2"/>
      <c r="Q263" s="138"/>
    </row>
    <row r="264" spans="1:22" ht="12.5" x14ac:dyDescent="0.25">
      <c r="A264" s="1" t="s">
        <v>224</v>
      </c>
      <c r="B264" s="137"/>
      <c r="C264" s="2"/>
    </row>
    <row r="265" spans="1:22" ht="12.5" x14ac:dyDescent="0.25">
      <c r="A265" s="1" t="s">
        <v>225</v>
      </c>
      <c r="B265" s="137"/>
      <c r="C265" s="2"/>
    </row>
    <row r="266" spans="1:22" ht="12.5" x14ac:dyDescent="0.25">
      <c r="A266" s="1" t="s">
        <v>226</v>
      </c>
      <c r="B266" s="137"/>
      <c r="C266" s="2"/>
    </row>
    <row r="267" spans="1:22" ht="12.5" x14ac:dyDescent="0.25">
      <c r="A267" s="1" t="s">
        <v>227</v>
      </c>
      <c r="B267" s="137"/>
      <c r="C267" s="2"/>
    </row>
    <row r="268" spans="1:22" ht="12.5" x14ac:dyDescent="0.25">
      <c r="A268" s="1" t="s">
        <v>228</v>
      </c>
      <c r="B268" s="137"/>
      <c r="C268" s="2"/>
    </row>
    <row r="269" spans="1:22" ht="12.5" x14ac:dyDescent="0.25">
      <c r="B269" s="137"/>
      <c r="C269" s="2"/>
    </row>
    <row r="270" spans="1:22" ht="12.5" x14ac:dyDescent="0.25">
      <c r="B270" s="137"/>
      <c r="C270" s="2"/>
    </row>
    <row r="271" spans="1:22" ht="12.5" x14ac:dyDescent="0.25">
      <c r="B271" s="137"/>
      <c r="C271" s="2"/>
    </row>
    <row r="272" spans="1:22" ht="12.5" x14ac:dyDescent="0.25">
      <c r="B272" s="137"/>
      <c r="C272" s="2"/>
    </row>
    <row r="273" spans="2:3" ht="12.5" x14ac:dyDescent="0.25">
      <c r="B273" s="137"/>
      <c r="C273" s="2"/>
    </row>
  </sheetData>
  <sheetProtection algorithmName="SHA-512" hashValue="GOb38zqMWmI/pbIsG2cbB2WTHZ9HANoRBt4mAe7KrhE7IskQxIrRReZsflyFTWCf5a1TDM3Rm7YJNihj8czdpQ==" saltValue="UydeG4zFkzYUCLWuBNkHKw==" spinCount="100000" sheet="1" objects="1" scenarios="1"/>
  <phoneticPr fontId="14" type="noConversion"/>
  <conditionalFormatting sqref="I199">
    <cfRule type="cellIs" dxfId="11" priority="9" operator="equal">
      <formula>"Repealed"</formula>
    </cfRule>
    <cfRule type="cellIs" dxfId="10" priority="10" operator="equal">
      <formula>"Cut"</formula>
    </cfRule>
  </conditionalFormatting>
  <conditionalFormatting sqref="I1:Q13 J14:J16 L14:L16 N14:N16 P14:P16 I17:Q29 I31:Q37 I39:Q73 J74:J77 L74:L77 N74:N77 P74:P77 I77:Q90 I92:Q190 J191 L191 N191 P191 I192:Q195 J196 L196:L200 N196:N200 P196:P200 I197:J198 I198:Q198 J199:J200 I200:Q217 J214:J225 L214:L225 N214:N225 P214:P225 I221:Q221 I223:Q227 J228:J230 L228:L230 N228:N230 P228:P230 I229:Q232 I234:Q239 J240 L240 N240 P240 I241:Q252 I253:P256 I257:Q257 I258:P258 I259:Q1048576">
    <cfRule type="cellIs" dxfId="9" priority="11" operator="equal">
      <formula>"Repealed"</formula>
    </cfRule>
    <cfRule type="cellIs" dxfId="8" priority="12" operator="equal">
      <formula>"Cut"</formula>
    </cfRule>
  </conditionalFormatting>
  <conditionalFormatting sqref="K199">
    <cfRule type="cellIs" dxfId="7" priority="7" operator="equal">
      <formula>"Repealed"</formula>
    </cfRule>
    <cfRule type="cellIs" dxfId="6" priority="8" operator="equal">
      <formula>"Cut"</formula>
    </cfRule>
  </conditionalFormatting>
  <conditionalFormatting sqref="M199">
    <cfRule type="cellIs" dxfId="5" priority="5" operator="equal">
      <formula>"Repealed"</formula>
    </cfRule>
    <cfRule type="cellIs" dxfId="4" priority="6" operator="equal">
      <formula>"Cut"</formula>
    </cfRule>
  </conditionalFormatting>
  <conditionalFormatting sqref="O199">
    <cfRule type="cellIs" dxfId="3" priority="3" operator="equal">
      <formula>"Repealed"</formula>
    </cfRule>
    <cfRule type="cellIs" dxfId="2" priority="4" operator="equal">
      <formula>"Cut"</formula>
    </cfRule>
  </conditionalFormatting>
  <conditionalFormatting sqref="Q199">
    <cfRule type="cellIs" dxfId="1" priority="1" operator="equal">
      <formula>"Repealed"</formula>
    </cfRule>
    <cfRule type="cellIs" dxfId="0" priority="2" operator="equal">
      <formula>"Cut"</formula>
    </cfRule>
  </conditionalFormatting>
  <pageMargins left="0.7" right="0.7" top="0.75" bottom="0.75" header="0.3" footer="0.3"/>
  <pageSetup scale="44" fitToHeight="5" orientation="landscape" horizontalDpi="1200" verticalDpi="1200" r:id="rId1"/>
  <rowBreaks count="1" manualBreakCount="1"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9242-AE47-427D-AA66-5EB4A2860E86}">
  <dimension ref="A2:AJ37"/>
  <sheetViews>
    <sheetView zoomScale="95" workbookViewId="0">
      <selection activeCell="B13" sqref="B13"/>
    </sheetView>
  </sheetViews>
  <sheetFormatPr defaultRowHeight="14.5" x14ac:dyDescent="0.35"/>
  <cols>
    <col min="1" max="1" width="12.6328125" bestFit="1" customWidth="1"/>
    <col min="2" max="2" width="36.36328125" bestFit="1" customWidth="1"/>
    <col min="3" max="3" width="19.453125" customWidth="1"/>
    <col min="4" max="5" width="17.1796875" bestFit="1" customWidth="1"/>
    <col min="8" max="11" width="19.7265625" bestFit="1" customWidth="1"/>
    <col min="13" max="13" width="19.54296875" bestFit="1" customWidth="1"/>
    <col min="15" max="15" width="12.90625" bestFit="1" customWidth="1"/>
    <col min="16" max="16" width="36.26953125" bestFit="1" customWidth="1"/>
    <col min="17" max="17" width="32" bestFit="1" customWidth="1"/>
    <col min="33" max="33" width="21.1796875" bestFit="1" customWidth="1"/>
    <col min="34" max="34" width="12.453125" bestFit="1" customWidth="1"/>
    <col min="36" max="36" width="17" bestFit="1" customWidth="1"/>
  </cols>
  <sheetData>
    <row r="2" spans="1:36" x14ac:dyDescent="0.35">
      <c r="M2" s="133"/>
      <c r="O2" s="127" t="s">
        <v>4</v>
      </c>
      <c r="P2" t="s">
        <v>229</v>
      </c>
    </row>
    <row r="3" spans="1:36" x14ac:dyDescent="0.35">
      <c r="A3" s="127" t="s">
        <v>230</v>
      </c>
      <c r="B3" t="s">
        <v>412</v>
      </c>
      <c r="C3" t="s">
        <v>455</v>
      </c>
      <c r="M3" s="129"/>
    </row>
    <row r="4" spans="1:36" x14ac:dyDescent="0.35">
      <c r="A4" s="128" t="s">
        <v>16</v>
      </c>
      <c r="B4" s="133">
        <v>393344000000</v>
      </c>
      <c r="C4" s="133">
        <v>361447000000</v>
      </c>
      <c r="M4" t="s">
        <v>231</v>
      </c>
      <c r="O4" s="127" t="s">
        <v>230</v>
      </c>
      <c r="P4" t="s">
        <v>412</v>
      </c>
      <c r="Q4" t="s">
        <v>455</v>
      </c>
      <c r="AF4" t="s">
        <v>230</v>
      </c>
      <c r="AG4" t="s">
        <v>232</v>
      </c>
    </row>
    <row r="5" spans="1:36" x14ac:dyDescent="0.35">
      <c r="A5" s="128" t="s">
        <v>176</v>
      </c>
      <c r="B5" s="133">
        <v>102742000000</v>
      </c>
      <c r="C5" s="133">
        <v>108524550890</v>
      </c>
      <c r="L5" t="s">
        <v>16</v>
      </c>
      <c r="M5" s="154">
        <v>361447000000</v>
      </c>
      <c r="O5" s="128" t="s">
        <v>16</v>
      </c>
      <c r="P5" s="133">
        <v>376065000000</v>
      </c>
      <c r="Q5" s="133">
        <v>350029500000</v>
      </c>
      <c r="AF5" t="s">
        <v>16</v>
      </c>
      <c r="AG5" s="131">
        <v>350029500000</v>
      </c>
      <c r="AI5" s="134"/>
      <c r="AJ5" s="133"/>
    </row>
    <row r="6" spans="1:36" x14ac:dyDescent="0.35">
      <c r="A6" s="128" t="s">
        <v>123</v>
      </c>
      <c r="B6" s="133">
        <v>64525820000</v>
      </c>
      <c r="C6" s="133">
        <v>102025000000</v>
      </c>
      <c r="L6" t="s">
        <v>176</v>
      </c>
      <c r="M6" s="154">
        <v>108524550890</v>
      </c>
      <c r="O6" s="128" t="s">
        <v>176</v>
      </c>
      <c r="P6" s="133">
        <v>87592000000</v>
      </c>
      <c r="Q6" s="133">
        <v>92524550890</v>
      </c>
      <c r="AF6" t="s">
        <v>176</v>
      </c>
      <c r="AG6" s="131">
        <v>92524550890</v>
      </c>
      <c r="AI6" s="134"/>
      <c r="AJ6" s="133"/>
    </row>
    <row r="7" spans="1:36" x14ac:dyDescent="0.35">
      <c r="A7" s="128" t="s">
        <v>102</v>
      </c>
      <c r="B7" s="133">
        <v>10775000000</v>
      </c>
      <c r="C7" s="133">
        <v>42763750000</v>
      </c>
      <c r="L7" t="s">
        <v>123</v>
      </c>
      <c r="M7" s="154">
        <v>102025000000</v>
      </c>
      <c r="O7" s="128" t="s">
        <v>148</v>
      </c>
      <c r="P7" s="133">
        <v>5676000000</v>
      </c>
      <c r="Q7" s="133">
        <v>6678420257</v>
      </c>
      <c r="AF7" t="s">
        <v>123</v>
      </c>
      <c r="AG7" s="131">
        <v>66000000000</v>
      </c>
      <c r="AJ7" s="133"/>
    </row>
    <row r="8" spans="1:36" x14ac:dyDescent="0.35">
      <c r="A8" s="128" t="s">
        <v>148</v>
      </c>
      <c r="B8" s="133">
        <v>5676000000</v>
      </c>
      <c r="C8" s="133">
        <v>8470760008</v>
      </c>
      <c r="L8" t="s">
        <v>102</v>
      </c>
      <c r="M8" s="154">
        <v>42763750000</v>
      </c>
      <c r="O8" s="128" t="s">
        <v>136</v>
      </c>
      <c r="P8" s="133">
        <v>5040000000</v>
      </c>
      <c r="Q8" s="133">
        <v>5129000000</v>
      </c>
      <c r="AF8" t="s">
        <v>102</v>
      </c>
      <c r="AG8" s="131">
        <v>19100000000</v>
      </c>
      <c r="AJ8" s="133"/>
    </row>
    <row r="9" spans="1:36" x14ac:dyDescent="0.35">
      <c r="A9" s="128" t="s">
        <v>136</v>
      </c>
      <c r="B9" s="133">
        <v>5183100000</v>
      </c>
      <c r="C9" s="133">
        <v>5129000000</v>
      </c>
      <c r="L9" t="s">
        <v>148</v>
      </c>
      <c r="M9" s="154">
        <v>8470760008</v>
      </c>
      <c r="O9" s="128" t="s">
        <v>167</v>
      </c>
      <c r="P9" s="133">
        <v>234125000</v>
      </c>
      <c r="Q9" s="133">
        <v>1234125000</v>
      </c>
      <c r="AF9" t="s">
        <v>148</v>
      </c>
      <c r="AG9" s="131">
        <v>6678420257</v>
      </c>
      <c r="AJ9" s="134"/>
    </row>
    <row r="10" spans="1:36" x14ac:dyDescent="0.35">
      <c r="A10" s="128" t="s">
        <v>167</v>
      </c>
      <c r="B10" s="133">
        <v>614125000</v>
      </c>
      <c r="C10" s="133">
        <v>1579125000</v>
      </c>
      <c r="L10" t="s">
        <v>136</v>
      </c>
      <c r="M10" s="154">
        <v>5129000000</v>
      </c>
      <c r="O10" s="128" t="s">
        <v>102</v>
      </c>
      <c r="P10" s="133">
        <v>0</v>
      </c>
      <c r="Q10" s="133">
        <v>19100000000</v>
      </c>
      <c r="AF10" t="s">
        <v>136</v>
      </c>
      <c r="AG10" s="131">
        <v>5129000000</v>
      </c>
    </row>
    <row r="11" spans="1:36" x14ac:dyDescent="0.35">
      <c r="A11" s="128" t="s">
        <v>233</v>
      </c>
      <c r="B11" s="133">
        <v>582860045000</v>
      </c>
      <c r="C11" s="133">
        <v>629939185898</v>
      </c>
      <c r="L11" t="s">
        <v>167</v>
      </c>
      <c r="M11" s="154">
        <v>1579125000</v>
      </c>
      <c r="O11" s="128" t="s">
        <v>123</v>
      </c>
      <c r="P11" s="133"/>
      <c r="Q11" s="133">
        <v>66000000000</v>
      </c>
      <c r="AF11" t="s">
        <v>167</v>
      </c>
      <c r="AG11" s="131">
        <v>1234125000</v>
      </c>
    </row>
    <row r="12" spans="1:36" x14ac:dyDescent="0.35">
      <c r="M12" s="143">
        <v>629939185898</v>
      </c>
      <c r="O12" s="128" t="s">
        <v>233</v>
      </c>
      <c r="P12" s="133">
        <v>474607125000</v>
      </c>
      <c r="Q12" s="133">
        <v>540695596147</v>
      </c>
      <c r="AG12" s="131">
        <v>540695596147</v>
      </c>
    </row>
    <row r="13" spans="1:36" x14ac:dyDescent="0.35">
      <c r="A13" s="128"/>
      <c r="B13" s="136"/>
      <c r="M13" s="130"/>
    </row>
    <row r="14" spans="1:36" x14ac:dyDescent="0.35">
      <c r="B14" s="136"/>
      <c r="M14" s="129"/>
    </row>
    <row r="17" spans="1:5" x14ac:dyDescent="0.35">
      <c r="B17" s="129"/>
    </row>
    <row r="20" spans="1:5" x14ac:dyDescent="0.35">
      <c r="A20" t="s">
        <v>230</v>
      </c>
      <c r="B20" t="s">
        <v>234</v>
      </c>
      <c r="C20" t="s">
        <v>536</v>
      </c>
      <c r="D20" t="s">
        <v>235</v>
      </c>
      <c r="E20" t="s">
        <v>537</v>
      </c>
    </row>
    <row r="21" spans="1:5" x14ac:dyDescent="0.35">
      <c r="A21" t="s">
        <v>16</v>
      </c>
      <c r="B21" s="133">
        <v>376065000000</v>
      </c>
      <c r="C21" s="132">
        <v>393344000000</v>
      </c>
      <c r="D21" s="132">
        <v>350029500000</v>
      </c>
      <c r="E21" s="132">
        <v>365454500000</v>
      </c>
    </row>
    <row r="22" spans="1:5" x14ac:dyDescent="0.35">
      <c r="A22" t="s">
        <v>176</v>
      </c>
      <c r="B22" s="132">
        <v>87592000000</v>
      </c>
      <c r="C22" s="132">
        <v>102742000000</v>
      </c>
      <c r="D22" s="132">
        <v>92524550890</v>
      </c>
      <c r="E22" s="132">
        <v>108150000000</v>
      </c>
    </row>
    <row r="23" spans="1:5" x14ac:dyDescent="0.35">
      <c r="A23" t="s">
        <v>123</v>
      </c>
      <c r="B23" s="132">
        <v>0</v>
      </c>
      <c r="C23" s="132">
        <v>64525820000</v>
      </c>
      <c r="D23" s="132">
        <v>66000000000</v>
      </c>
      <c r="E23" s="132">
        <v>102025000000</v>
      </c>
    </row>
    <row r="24" spans="1:5" x14ac:dyDescent="0.35">
      <c r="A24" t="s">
        <v>102</v>
      </c>
      <c r="B24" s="132">
        <v>0</v>
      </c>
      <c r="C24" s="132">
        <v>10775000000</v>
      </c>
      <c r="D24" s="132">
        <v>19100000000</v>
      </c>
      <c r="E24" s="132">
        <v>42763750000</v>
      </c>
    </row>
    <row r="25" spans="1:5" x14ac:dyDescent="0.35">
      <c r="A25" t="s">
        <v>148</v>
      </c>
      <c r="B25" s="133">
        <v>5676000000</v>
      </c>
      <c r="C25" s="132">
        <v>5676000000</v>
      </c>
      <c r="D25" s="132">
        <v>6678420257</v>
      </c>
      <c r="E25" s="132">
        <v>8470760008</v>
      </c>
    </row>
    <row r="26" spans="1:5" x14ac:dyDescent="0.35">
      <c r="A26" t="s">
        <v>136</v>
      </c>
      <c r="B26" s="133">
        <v>5040000000</v>
      </c>
      <c r="C26" s="132">
        <v>5183100000</v>
      </c>
      <c r="D26" s="132">
        <v>5129000000</v>
      </c>
      <c r="E26" s="132">
        <v>5129000000</v>
      </c>
    </row>
    <row r="27" spans="1:5" x14ac:dyDescent="0.35">
      <c r="A27" t="s">
        <v>167</v>
      </c>
      <c r="B27" s="133">
        <v>234125000</v>
      </c>
      <c r="C27" s="132">
        <v>614125000</v>
      </c>
      <c r="D27" s="132">
        <v>1234125000</v>
      </c>
      <c r="E27" s="132">
        <v>1579125000</v>
      </c>
    </row>
    <row r="29" spans="1:5" x14ac:dyDescent="0.35">
      <c r="A29" t="s">
        <v>16</v>
      </c>
      <c r="B29" s="133">
        <f>B21-D21</f>
        <v>26035500000</v>
      </c>
      <c r="C29" s="133">
        <f>C21-E21</f>
        <v>27889500000</v>
      </c>
      <c r="D29" s="134">
        <f>B29/D21</f>
        <v>7.4380873612081261E-2</v>
      </c>
      <c r="E29" s="134">
        <f t="shared" ref="E29:E35" si="0">C21/E21-1</f>
        <v>7.6314561730666863E-2</v>
      </c>
    </row>
    <row r="30" spans="1:5" x14ac:dyDescent="0.35">
      <c r="A30" t="s">
        <v>176</v>
      </c>
      <c r="B30" s="133">
        <f t="shared" ref="B30:B35" si="1">B22-D22</f>
        <v>-4932550890</v>
      </c>
      <c r="C30" s="133">
        <f t="shared" ref="C30:C35" si="2">C22-E22</f>
        <v>-5408000000</v>
      </c>
      <c r="D30" s="134">
        <f t="shared" ref="D30:D35" si="3">B30/D22</f>
        <v>-5.331072501896475E-2</v>
      </c>
      <c r="E30" s="134">
        <f t="shared" si="0"/>
        <v>-5.0004623208506738E-2</v>
      </c>
    </row>
    <row r="31" spans="1:5" x14ac:dyDescent="0.35">
      <c r="A31" t="s">
        <v>123</v>
      </c>
      <c r="B31" s="133">
        <f t="shared" si="1"/>
        <v>-66000000000</v>
      </c>
      <c r="C31" s="133">
        <f t="shared" si="2"/>
        <v>-37499180000</v>
      </c>
      <c r="D31" s="134">
        <f t="shared" si="3"/>
        <v>-1</v>
      </c>
      <c r="E31" s="134">
        <f t="shared" si="0"/>
        <v>-0.36754893408478317</v>
      </c>
    </row>
    <row r="32" spans="1:5" x14ac:dyDescent="0.35">
      <c r="A32" t="s">
        <v>102</v>
      </c>
      <c r="B32" s="133">
        <f t="shared" si="1"/>
        <v>-19100000000</v>
      </c>
      <c r="C32" s="133">
        <f t="shared" si="2"/>
        <v>-31988750000</v>
      </c>
      <c r="D32" s="134">
        <f t="shared" si="3"/>
        <v>-1</v>
      </c>
      <c r="E32" s="134">
        <f t="shared" si="0"/>
        <v>-0.74803425798719703</v>
      </c>
    </row>
    <row r="33" spans="1:5" x14ac:dyDescent="0.35">
      <c r="A33" t="s">
        <v>148</v>
      </c>
      <c r="B33" s="133">
        <f t="shared" si="1"/>
        <v>-1002420257</v>
      </c>
      <c r="C33" s="133">
        <f t="shared" si="2"/>
        <v>-2794760008</v>
      </c>
      <c r="D33" s="134">
        <f t="shared" si="3"/>
        <v>-0.15009840926816653</v>
      </c>
      <c r="E33" s="134">
        <f t="shared" si="0"/>
        <v>-0.32993025482489857</v>
      </c>
    </row>
    <row r="34" spans="1:5" x14ac:dyDescent="0.35">
      <c r="A34" t="s">
        <v>136</v>
      </c>
      <c r="B34" s="133">
        <f t="shared" si="1"/>
        <v>-89000000</v>
      </c>
      <c r="C34" s="133">
        <f t="shared" si="2"/>
        <v>54100000</v>
      </c>
      <c r="D34" s="134">
        <f t="shared" si="3"/>
        <v>-1.7352310391889256E-2</v>
      </c>
      <c r="E34" s="134">
        <f t="shared" si="0"/>
        <v>1.0547865080912544E-2</v>
      </c>
    </row>
    <row r="35" spans="1:5" x14ac:dyDescent="0.35">
      <c r="A35" t="s">
        <v>167</v>
      </c>
      <c r="B35" s="133">
        <f t="shared" si="1"/>
        <v>-1000000000</v>
      </c>
      <c r="C35" s="133">
        <f t="shared" si="2"/>
        <v>-965000000</v>
      </c>
      <c r="D35" s="134">
        <f t="shared" si="3"/>
        <v>-0.81029069178567814</v>
      </c>
      <c r="E35" s="134">
        <f t="shared" si="0"/>
        <v>-0.61109791815087466</v>
      </c>
    </row>
    <row r="36" spans="1:5" x14ac:dyDescent="0.35">
      <c r="A36" t="s">
        <v>534</v>
      </c>
      <c r="B36" s="133">
        <f>SUM(B30:B31)</f>
        <v>-70932550890</v>
      </c>
      <c r="C36" s="133">
        <f>SUM(C30:C31)</f>
        <v>-42907180000</v>
      </c>
      <c r="D36" s="134">
        <f>B36/SUM(D22:D23)</f>
        <v>-0.44745467179541176</v>
      </c>
      <c r="E36" s="134">
        <f>C36/SUM(E22:E23)</f>
        <v>-0.20414977994528369</v>
      </c>
    </row>
    <row r="37" spans="1:5" x14ac:dyDescent="0.35">
      <c r="A37" t="s">
        <v>535</v>
      </c>
      <c r="B37" s="134">
        <f>B21/SUM(B21:B23)</f>
        <v>0.81108448702381286</v>
      </c>
      <c r="C37" s="134">
        <f>C21/SUM(C21:C23)</f>
        <v>0.70163344040801712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AB2B-2602-411D-9C69-4A746D3C1B05}">
  <sheetPr>
    <tabColor rgb="FF00B0F0"/>
  </sheetPr>
  <dimension ref="A1:U391"/>
  <sheetViews>
    <sheetView zoomScale="80" zoomScaleNormal="80" zoomScaleSheetLayoutView="70" workbookViewId="0">
      <pane ySplit="9" topLeftCell="A10" activePane="bottomLeft" state="frozen"/>
      <selection pane="bottomLeft"/>
    </sheetView>
  </sheetViews>
  <sheetFormatPr defaultColWidth="9" defaultRowHeight="12.5" x14ac:dyDescent="0.25"/>
  <cols>
    <col min="1" max="1" width="2.81640625" style="1" customWidth="1"/>
    <col min="2" max="2" width="3.81640625" style="1" customWidth="1"/>
    <col min="3" max="3" width="8.81640625" style="2" customWidth="1"/>
    <col min="4" max="4" width="5.1796875" style="3" customWidth="1"/>
    <col min="5" max="5" width="99.453125" style="3" customWidth="1"/>
    <col min="6" max="6" width="10.453125" style="4" customWidth="1"/>
    <col min="7" max="7" width="9.81640625" style="4" customWidth="1"/>
    <col min="8" max="8" width="2" style="4" customWidth="1"/>
    <col min="9" max="9" width="18" style="1" customWidth="1"/>
    <col min="10" max="10" width="1.81640625" style="1" customWidth="1"/>
    <col min="11" max="11" width="20.1796875" style="1" customWidth="1"/>
    <col min="12" max="12" width="1.1796875" style="1" customWidth="1"/>
    <col min="13" max="13" width="18.81640625" style="1" customWidth="1"/>
    <col min="14" max="14" width="1.1796875" style="1" customWidth="1"/>
    <col min="15" max="15" width="20.1796875" style="1" customWidth="1"/>
    <col min="16" max="16" width="1.54296875" style="1" customWidth="1"/>
    <col min="17" max="17" width="18.81640625" style="1" customWidth="1"/>
    <col min="18" max="18" width="19.1796875" style="1" bestFit="1" customWidth="1"/>
    <col min="19" max="19" width="25.1796875" style="1" bestFit="1" customWidth="1"/>
    <col min="20" max="20" width="12.81640625" style="1" customWidth="1"/>
    <col min="21" max="21" width="15.54296875" style="1" customWidth="1"/>
    <col min="22" max="16384" width="9" style="1"/>
  </cols>
  <sheetData>
    <row r="1" spans="1:18" x14ac:dyDescent="0.25">
      <c r="A1" s="1" t="s">
        <v>538</v>
      </c>
    </row>
    <row r="2" spans="1:18" ht="20" x14ac:dyDescent="0.4">
      <c r="A2" s="257" t="s">
        <v>236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18" ht="21.65" customHeight="1" x14ac:dyDescent="0.4">
      <c r="A3" s="257" t="s">
        <v>237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</row>
    <row r="4" spans="1:18" ht="19" customHeight="1" x14ac:dyDescent="0.35">
      <c r="A4" s="258" t="s">
        <v>238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18" ht="23.9" customHeight="1" x14ac:dyDescent="0.4">
      <c r="A5" s="257" t="s">
        <v>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</row>
    <row r="6" spans="1:18" ht="8.9" customHeight="1" x14ac:dyDescent="0.25"/>
    <row r="7" spans="1:18" ht="22.4" customHeight="1" x14ac:dyDescent="0.4">
      <c r="A7" s="257" t="s">
        <v>239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</row>
    <row r="8" spans="1:18" ht="15" customHeight="1" x14ac:dyDescent="0.25">
      <c r="A8" s="5"/>
      <c r="B8" s="5"/>
      <c r="C8" s="5"/>
      <c r="D8" s="5"/>
      <c r="E8" s="5"/>
      <c r="F8" s="5"/>
      <c r="G8" s="5"/>
      <c r="H8" s="5"/>
      <c r="J8" s="5"/>
      <c r="K8" s="5"/>
      <c r="L8" s="5"/>
      <c r="M8" s="6"/>
      <c r="N8" s="5"/>
      <c r="O8" s="5"/>
      <c r="P8" s="5"/>
      <c r="Q8" s="5"/>
    </row>
    <row r="9" spans="1:18" ht="41.9" customHeight="1" x14ac:dyDescent="0.3">
      <c r="A9" s="5"/>
      <c r="B9" s="5"/>
      <c r="C9" s="5"/>
      <c r="D9" s="5"/>
      <c r="E9" s="5"/>
      <c r="F9" s="7" t="s">
        <v>3</v>
      </c>
      <c r="G9" s="7" t="s">
        <v>4</v>
      </c>
      <c r="H9" s="8"/>
      <c r="I9" s="9" t="s">
        <v>240</v>
      </c>
      <c r="J9" s="10"/>
      <c r="K9" s="9" t="s">
        <v>241</v>
      </c>
      <c r="L9" s="10"/>
      <c r="M9" s="9" t="s">
        <v>242</v>
      </c>
      <c r="N9" s="10"/>
      <c r="O9" s="9" t="s">
        <v>243</v>
      </c>
      <c r="P9" s="10"/>
      <c r="Q9" s="9" t="s">
        <v>244</v>
      </c>
      <c r="R9" s="11" t="s">
        <v>245</v>
      </c>
    </row>
    <row r="10" spans="1:18" ht="16.5" customHeight="1" x14ac:dyDescent="0.3">
      <c r="A10" s="12" t="s">
        <v>246</v>
      </c>
      <c r="B10" s="12"/>
      <c r="C10" s="13"/>
      <c r="F10" s="8"/>
      <c r="G10" s="8"/>
      <c r="H10" s="14"/>
      <c r="I10" s="15"/>
      <c r="J10" s="10"/>
      <c r="K10" s="15"/>
      <c r="L10" s="10"/>
      <c r="M10" s="15"/>
      <c r="N10" s="10"/>
      <c r="O10" s="15"/>
      <c r="P10" s="10"/>
      <c r="Q10" s="15"/>
      <c r="R10" s="16"/>
    </row>
    <row r="11" spans="1:18" ht="13.5" customHeight="1" x14ac:dyDescent="0.25"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9"/>
    </row>
    <row r="12" spans="1:18" ht="13.5" customHeight="1" x14ac:dyDescent="0.3">
      <c r="B12" s="10" t="s">
        <v>12</v>
      </c>
      <c r="C12" s="20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ht="13.5" customHeight="1" x14ac:dyDescent="0.3">
      <c r="A13" s="10"/>
      <c r="B13" s="10"/>
      <c r="C13" s="20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ht="13.4" customHeight="1" x14ac:dyDescent="0.3">
      <c r="B14" s="21"/>
      <c r="C14" s="20" t="s">
        <v>13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ht="13.5" customHeight="1" x14ac:dyDescent="0.25">
      <c r="R15" s="19"/>
    </row>
    <row r="16" spans="1:18" ht="13.5" customHeight="1" x14ac:dyDescent="0.3">
      <c r="D16" s="22" t="s">
        <v>17</v>
      </c>
      <c r="E16" s="22"/>
      <c r="F16" s="1"/>
      <c r="G16" s="1"/>
      <c r="I16" s="10">
        <v>52488065375</v>
      </c>
      <c r="J16" s="10"/>
      <c r="K16" s="10">
        <v>53537826683</v>
      </c>
      <c r="L16" s="10"/>
      <c r="M16" s="10">
        <v>54608583217</v>
      </c>
      <c r="N16" s="10"/>
      <c r="O16" s="10">
        <v>55700754881</v>
      </c>
      <c r="P16" s="10"/>
      <c r="Q16" s="10">
        <v>56814769844</v>
      </c>
      <c r="R16" s="23">
        <v>273150000000</v>
      </c>
    </row>
    <row r="17" spans="3:19" ht="13.5" customHeight="1" x14ac:dyDescent="0.25">
      <c r="D17" s="24" t="s">
        <v>18</v>
      </c>
      <c r="F17" s="4" t="s">
        <v>14</v>
      </c>
      <c r="G17" s="4" t="s">
        <v>15</v>
      </c>
      <c r="I17" s="25">
        <v>28439442345</v>
      </c>
      <c r="J17" s="25"/>
      <c r="K17" s="25">
        <v>29008231188</v>
      </c>
      <c r="L17" s="25"/>
      <c r="M17" s="25">
        <v>29588395810</v>
      </c>
      <c r="N17" s="25"/>
      <c r="O17" s="25">
        <v>30180163727</v>
      </c>
      <c r="P17" s="25"/>
      <c r="Q17" s="25">
        <v>30783766930</v>
      </c>
      <c r="R17" s="26">
        <v>148000000000</v>
      </c>
    </row>
    <row r="18" spans="3:19" ht="13.5" customHeight="1" x14ac:dyDescent="0.25">
      <c r="D18" s="24" t="s">
        <v>19</v>
      </c>
      <c r="F18" s="4" t="s">
        <v>14</v>
      </c>
      <c r="G18" s="4" t="s">
        <v>15</v>
      </c>
      <c r="I18" s="25">
        <v>13835404382</v>
      </c>
      <c r="J18" s="25"/>
      <c r="K18" s="25">
        <v>14112112470</v>
      </c>
      <c r="L18" s="25"/>
      <c r="M18" s="25">
        <v>14394354721</v>
      </c>
      <c r="N18" s="25"/>
      <c r="O18" s="25">
        <v>14682241816</v>
      </c>
      <c r="P18" s="25"/>
      <c r="Q18" s="25">
        <v>14975886619</v>
      </c>
      <c r="R18" s="26">
        <v>72000000008</v>
      </c>
    </row>
    <row r="19" spans="3:19" ht="13.5" customHeight="1" x14ac:dyDescent="0.3">
      <c r="D19" s="24"/>
      <c r="E19" s="27" t="s">
        <v>20</v>
      </c>
      <c r="F19" s="4" t="s">
        <v>14</v>
      </c>
      <c r="G19" s="4" t="s">
        <v>15</v>
      </c>
      <c r="I19" s="28">
        <v>1383540438</v>
      </c>
      <c r="J19" s="28"/>
      <c r="K19" s="28">
        <v>1411211247</v>
      </c>
      <c r="L19" s="28"/>
      <c r="M19" s="28">
        <v>1439435472</v>
      </c>
      <c r="N19" s="28"/>
      <c r="O19" s="28">
        <v>1468224182</v>
      </c>
      <c r="P19" s="28"/>
      <c r="Q19" s="28">
        <v>1497588662</v>
      </c>
      <c r="R19" s="29">
        <v>7200000001</v>
      </c>
    </row>
    <row r="20" spans="3:19" ht="13.5" customHeight="1" x14ac:dyDescent="0.25">
      <c r="D20" s="24" t="s">
        <v>21</v>
      </c>
      <c r="F20" s="4" t="s">
        <v>14</v>
      </c>
      <c r="G20" s="4" t="s">
        <v>15</v>
      </c>
      <c r="I20" s="25">
        <v>2979761019</v>
      </c>
      <c r="J20" s="25"/>
      <c r="K20" s="25">
        <v>3044326241</v>
      </c>
      <c r="L20" s="25"/>
      <c r="M20" s="25">
        <v>3110182769</v>
      </c>
      <c r="N20" s="25"/>
      <c r="O20" s="25">
        <v>3177356425</v>
      </c>
      <c r="P20" s="25"/>
      <c r="Q20" s="25">
        <v>3245873542</v>
      </c>
      <c r="R20" s="26">
        <v>15557499996</v>
      </c>
    </row>
    <row r="21" spans="3:19" s="31" customFormat="1" ht="13.5" customHeight="1" x14ac:dyDescent="0.25">
      <c r="C21" s="30"/>
      <c r="D21" s="24" t="s">
        <v>23</v>
      </c>
      <c r="F21" s="4" t="s">
        <v>14</v>
      </c>
      <c r="G21" s="4" t="s">
        <v>15</v>
      </c>
      <c r="H21" s="4"/>
      <c r="I21" s="32">
        <v>3500000</v>
      </c>
      <c r="J21" s="32"/>
      <c r="K21" s="32">
        <v>3500000</v>
      </c>
      <c r="L21" s="32"/>
      <c r="M21" s="32">
        <v>3500000</v>
      </c>
      <c r="N21" s="32"/>
      <c r="O21" s="32">
        <v>3500000</v>
      </c>
      <c r="P21" s="32"/>
      <c r="Q21" s="32">
        <v>3500000</v>
      </c>
      <c r="R21" s="33">
        <v>17500000</v>
      </c>
    </row>
    <row r="22" spans="3:19" ht="13.5" customHeight="1" x14ac:dyDescent="0.3">
      <c r="D22" s="24" t="s">
        <v>22</v>
      </c>
      <c r="F22" s="4" t="s">
        <v>14</v>
      </c>
      <c r="G22" s="4" t="s">
        <v>15</v>
      </c>
      <c r="I22" s="25">
        <v>245000000</v>
      </c>
      <c r="J22" s="25"/>
      <c r="K22" s="25">
        <v>245000000</v>
      </c>
      <c r="L22" s="25"/>
      <c r="M22" s="25">
        <v>245000000</v>
      </c>
      <c r="N22" s="25"/>
      <c r="O22" s="25">
        <v>245000000</v>
      </c>
      <c r="P22" s="25"/>
      <c r="Q22" s="25">
        <v>245000000</v>
      </c>
      <c r="R22" s="26">
        <v>1225000000</v>
      </c>
      <c r="S22" s="10"/>
    </row>
    <row r="23" spans="3:19" ht="13.5" customHeight="1" x14ac:dyDescent="0.25">
      <c r="D23" s="24" t="s">
        <v>24</v>
      </c>
      <c r="F23" s="4" t="s">
        <v>14</v>
      </c>
      <c r="G23" s="4" t="s">
        <v>15</v>
      </c>
      <c r="I23" s="25">
        <v>2536490803</v>
      </c>
      <c r="J23" s="25"/>
      <c r="K23" s="25">
        <v>2587220620</v>
      </c>
      <c r="L23" s="25"/>
      <c r="M23" s="25">
        <v>2638965032</v>
      </c>
      <c r="N23" s="25"/>
      <c r="O23" s="25">
        <v>2691744332</v>
      </c>
      <c r="P23" s="25"/>
      <c r="Q23" s="25">
        <v>2745579213</v>
      </c>
      <c r="R23" s="26">
        <v>13200000000</v>
      </c>
    </row>
    <row r="24" spans="3:19" ht="13.5" customHeight="1" x14ac:dyDescent="0.25">
      <c r="D24" s="24" t="s">
        <v>25</v>
      </c>
      <c r="F24" s="4" t="s">
        <v>14</v>
      </c>
      <c r="G24" s="4" t="s">
        <v>15</v>
      </c>
      <c r="I24" s="25">
        <v>438121139</v>
      </c>
      <c r="J24" s="25"/>
      <c r="K24" s="25">
        <v>446883562</v>
      </c>
      <c r="L24" s="25"/>
      <c r="M24" s="25">
        <v>455821233</v>
      </c>
      <c r="N24" s="25"/>
      <c r="O24" s="25">
        <v>464937657</v>
      </c>
      <c r="P24" s="25"/>
      <c r="Q24" s="25">
        <v>474236409</v>
      </c>
      <c r="R24" s="26">
        <v>2280000000</v>
      </c>
    </row>
    <row r="25" spans="3:19" ht="13.5" customHeight="1" x14ac:dyDescent="0.25">
      <c r="D25" s="24" t="s">
        <v>26</v>
      </c>
      <c r="F25" s="4" t="s">
        <v>14</v>
      </c>
      <c r="G25" s="4" t="s">
        <v>15</v>
      </c>
      <c r="I25" s="25">
        <v>1373932519</v>
      </c>
      <c r="J25" s="25"/>
      <c r="K25" s="25">
        <v>1401411169</v>
      </c>
      <c r="L25" s="25"/>
      <c r="M25" s="25">
        <v>1429439392</v>
      </c>
      <c r="N25" s="25"/>
      <c r="O25" s="25">
        <v>1458028180</v>
      </c>
      <c r="P25" s="25"/>
      <c r="Q25" s="25">
        <v>1487188740</v>
      </c>
      <c r="R25" s="26">
        <v>7150000000</v>
      </c>
    </row>
    <row r="26" spans="3:19" ht="13.5" customHeight="1" x14ac:dyDescent="0.25">
      <c r="D26" s="24" t="s">
        <v>27</v>
      </c>
      <c r="F26" s="4" t="s">
        <v>14</v>
      </c>
      <c r="G26" s="4" t="s">
        <v>15</v>
      </c>
      <c r="I26" s="25">
        <v>1233656891</v>
      </c>
      <c r="J26" s="25"/>
      <c r="K26" s="25">
        <v>1258330028</v>
      </c>
      <c r="L26" s="25"/>
      <c r="M26" s="25">
        <v>1283496627</v>
      </c>
      <c r="N26" s="25"/>
      <c r="O26" s="25">
        <v>1309166561</v>
      </c>
      <c r="P26" s="25"/>
      <c r="Q26" s="25">
        <v>1335349891</v>
      </c>
      <c r="R26" s="26">
        <v>6419999998</v>
      </c>
    </row>
    <row r="27" spans="3:19" ht="13.5" customHeight="1" x14ac:dyDescent="0.25">
      <c r="D27" s="24" t="s">
        <v>29</v>
      </c>
      <c r="F27" s="4" t="s">
        <v>14</v>
      </c>
      <c r="G27" s="4" t="s">
        <v>15</v>
      </c>
      <c r="I27" s="25">
        <v>1402756277</v>
      </c>
      <c r="J27" s="25"/>
      <c r="K27" s="25">
        <v>1430811405</v>
      </c>
      <c r="L27" s="25"/>
      <c r="M27" s="25">
        <v>1459427633</v>
      </c>
      <c r="N27" s="25"/>
      <c r="O27" s="25">
        <v>1488616183</v>
      </c>
      <c r="P27" s="25"/>
      <c r="Q27" s="25">
        <v>1518388500</v>
      </c>
      <c r="R27" s="26">
        <v>7299999998</v>
      </c>
    </row>
    <row r="28" spans="3:19" ht="13.5" customHeight="1" x14ac:dyDescent="0.25">
      <c r="D28" s="24" t="s">
        <v>30</v>
      </c>
      <c r="F28" s="4" t="s">
        <v>14</v>
      </c>
      <c r="G28" s="4" t="s">
        <v>15</v>
      </c>
      <c r="I28" s="1">
        <v>250000000</v>
      </c>
      <c r="K28" s="1">
        <v>250000000</v>
      </c>
      <c r="M28" s="1">
        <v>250000000</v>
      </c>
      <c r="O28" s="1">
        <v>250000000</v>
      </c>
      <c r="Q28" s="1">
        <v>250000000</v>
      </c>
      <c r="R28" s="19">
        <v>1250000000</v>
      </c>
    </row>
    <row r="29" spans="3:19" s="10" customFormat="1" ht="13.5" customHeight="1" x14ac:dyDescent="0.3">
      <c r="C29" s="20"/>
      <c r="D29" s="22" t="s">
        <v>31</v>
      </c>
      <c r="E29" s="22"/>
      <c r="F29" s="34"/>
      <c r="G29" s="4"/>
      <c r="H29" s="34"/>
      <c r="I29" s="10">
        <v>1286400000</v>
      </c>
      <c r="K29" s="10">
        <v>1311900000</v>
      </c>
      <c r="M29" s="10">
        <v>1338400000</v>
      </c>
      <c r="O29" s="10">
        <v>1364900000</v>
      </c>
      <c r="Q29" s="10">
        <v>1392900000</v>
      </c>
      <c r="R29" s="23">
        <v>6694500000</v>
      </c>
    </row>
    <row r="30" spans="3:19" ht="13.5" customHeight="1" x14ac:dyDescent="0.25">
      <c r="D30" s="24" t="s">
        <v>32</v>
      </c>
      <c r="F30" s="4" t="s">
        <v>14</v>
      </c>
      <c r="G30" s="4" t="s">
        <v>15</v>
      </c>
      <c r="I30" s="1">
        <v>578460000</v>
      </c>
      <c r="K30" s="1">
        <v>589960000</v>
      </c>
      <c r="M30" s="1">
        <v>602460000</v>
      </c>
      <c r="O30" s="1">
        <v>612960000</v>
      </c>
      <c r="Q30" s="1">
        <v>627960000</v>
      </c>
      <c r="R30" s="19">
        <v>3011800000</v>
      </c>
    </row>
    <row r="31" spans="3:19" ht="13.5" customHeight="1" x14ac:dyDescent="0.3">
      <c r="D31" s="24"/>
      <c r="E31" s="27" t="s">
        <v>33</v>
      </c>
      <c r="F31" s="4" t="s">
        <v>14</v>
      </c>
      <c r="G31" s="4" t="s">
        <v>15</v>
      </c>
      <c r="I31" s="28">
        <v>9000000</v>
      </c>
      <c r="J31" s="28"/>
      <c r="K31" s="28">
        <v>9000000</v>
      </c>
      <c r="L31" s="28"/>
      <c r="M31" s="28">
        <v>9000000</v>
      </c>
      <c r="N31" s="28"/>
      <c r="O31" s="28">
        <v>9000000</v>
      </c>
      <c r="P31" s="28"/>
      <c r="Q31" s="28">
        <v>9000000</v>
      </c>
      <c r="R31" s="29">
        <v>45000000</v>
      </c>
      <c r="S31" s="35"/>
    </row>
    <row r="32" spans="3:19" ht="13.5" customHeight="1" x14ac:dyDescent="0.25">
      <c r="D32" s="24" t="s">
        <v>34</v>
      </c>
      <c r="F32" s="4" t="s">
        <v>14</v>
      </c>
      <c r="G32" s="4" t="s">
        <v>15</v>
      </c>
      <c r="I32" s="1">
        <v>421965000</v>
      </c>
      <c r="K32" s="1">
        <v>429965000</v>
      </c>
      <c r="M32" s="1">
        <v>438965000</v>
      </c>
      <c r="O32" s="1">
        <v>447965000</v>
      </c>
      <c r="Q32" s="1">
        <v>455965000</v>
      </c>
      <c r="R32" s="19">
        <v>2194825000</v>
      </c>
    </row>
    <row r="33" spans="3:21" ht="13.5" customHeight="1" x14ac:dyDescent="0.25">
      <c r="D33" s="1"/>
      <c r="E33" s="3" t="s">
        <v>247</v>
      </c>
      <c r="F33" s="4" t="s">
        <v>14</v>
      </c>
      <c r="G33" s="4" t="s">
        <v>15</v>
      </c>
      <c r="I33" s="25">
        <v>332427450</v>
      </c>
      <c r="J33" s="25"/>
      <c r="K33" s="25">
        <v>338867450</v>
      </c>
      <c r="L33" s="25"/>
      <c r="M33" s="25">
        <v>346237450</v>
      </c>
      <c r="N33" s="25"/>
      <c r="O33" s="25">
        <v>353607450</v>
      </c>
      <c r="P33" s="25"/>
      <c r="Q33" s="25">
        <v>360047450</v>
      </c>
      <c r="R33" s="26">
        <v>1731187250</v>
      </c>
    </row>
    <row r="34" spans="3:21" ht="13.5" customHeight="1" x14ac:dyDescent="0.25">
      <c r="D34" s="1"/>
      <c r="E34" s="3" t="s">
        <v>248</v>
      </c>
      <c r="F34" s="4" t="s">
        <v>14</v>
      </c>
      <c r="G34" s="4" t="s">
        <v>15</v>
      </c>
      <c r="I34" s="25">
        <v>36000000</v>
      </c>
      <c r="J34" s="25"/>
      <c r="K34" s="25">
        <v>36000000</v>
      </c>
      <c r="L34" s="25"/>
      <c r="M34" s="25">
        <v>36000000</v>
      </c>
      <c r="N34" s="25"/>
      <c r="O34" s="25">
        <v>36000000</v>
      </c>
      <c r="P34" s="25"/>
      <c r="Q34" s="25">
        <v>36000000</v>
      </c>
      <c r="R34" s="26">
        <v>180000000</v>
      </c>
    </row>
    <row r="35" spans="3:21" ht="13.5" customHeight="1" x14ac:dyDescent="0.25">
      <c r="D35" s="1"/>
      <c r="E35" s="3" t="s">
        <v>249</v>
      </c>
      <c r="F35" s="4" t="s">
        <v>14</v>
      </c>
      <c r="G35" s="4" t="s">
        <v>15</v>
      </c>
      <c r="I35" s="25">
        <v>24000000</v>
      </c>
      <c r="J35" s="25"/>
      <c r="K35" s="25">
        <v>25000000</v>
      </c>
      <c r="L35" s="25"/>
      <c r="M35" s="25">
        <v>26000000</v>
      </c>
      <c r="N35" s="25"/>
      <c r="O35" s="25">
        <v>27000000</v>
      </c>
      <c r="P35" s="25"/>
      <c r="Q35" s="25">
        <v>28000000</v>
      </c>
      <c r="R35" s="26">
        <v>130000000</v>
      </c>
    </row>
    <row r="36" spans="3:21" ht="13.5" customHeight="1" x14ac:dyDescent="0.25">
      <c r="D36" s="1"/>
      <c r="E36" s="3" t="s">
        <v>250</v>
      </c>
      <c r="F36" s="4" t="s">
        <v>14</v>
      </c>
      <c r="G36" s="4" t="s">
        <v>15</v>
      </c>
      <c r="I36" s="25">
        <v>29537550</v>
      </c>
      <c r="J36" s="25"/>
      <c r="K36" s="25">
        <v>30097550</v>
      </c>
      <c r="L36" s="25"/>
      <c r="M36" s="25">
        <v>30727550</v>
      </c>
      <c r="N36" s="25"/>
      <c r="O36" s="25">
        <v>31357550</v>
      </c>
      <c r="P36" s="25"/>
      <c r="Q36" s="25">
        <v>31917550</v>
      </c>
      <c r="R36" s="26">
        <v>153637750</v>
      </c>
    </row>
    <row r="37" spans="3:21" ht="13.5" customHeight="1" x14ac:dyDescent="0.25">
      <c r="D37" s="2" t="s">
        <v>35</v>
      </c>
      <c r="F37" s="4" t="s">
        <v>14</v>
      </c>
      <c r="G37" s="4" t="s">
        <v>15</v>
      </c>
      <c r="I37" s="1">
        <v>285975000</v>
      </c>
      <c r="K37" s="1">
        <v>291975000</v>
      </c>
      <c r="M37" s="1">
        <v>296975000</v>
      </c>
      <c r="O37" s="1">
        <v>303975000</v>
      </c>
      <c r="Q37" s="1">
        <v>308975000</v>
      </c>
      <c r="R37" s="19">
        <v>1487875000</v>
      </c>
    </row>
    <row r="38" spans="3:21" ht="13.5" customHeight="1" x14ac:dyDescent="0.25">
      <c r="D38" s="2" t="s">
        <v>36</v>
      </c>
      <c r="F38" s="4" t="s">
        <v>14</v>
      </c>
      <c r="G38" s="4" t="s">
        <v>15</v>
      </c>
      <c r="I38" s="1">
        <v>219000000</v>
      </c>
      <c r="K38" s="1">
        <v>224000000</v>
      </c>
      <c r="M38" s="1">
        <v>228000000</v>
      </c>
      <c r="O38" s="1">
        <v>232500000</v>
      </c>
      <c r="Q38" s="1">
        <v>237000000</v>
      </c>
      <c r="R38" s="19">
        <v>1140500000</v>
      </c>
    </row>
    <row r="39" spans="3:21" ht="13.5" customHeight="1" x14ac:dyDescent="0.25">
      <c r="E39" s="3" t="s">
        <v>251</v>
      </c>
      <c r="F39" s="4" t="s">
        <v>14</v>
      </c>
      <c r="G39" s="4" t="s">
        <v>15</v>
      </c>
      <c r="I39" s="25">
        <v>173010000</v>
      </c>
      <c r="J39" s="25"/>
      <c r="K39" s="25">
        <v>176960000</v>
      </c>
      <c r="L39" s="25"/>
      <c r="M39" s="25">
        <v>180120000</v>
      </c>
      <c r="N39" s="25"/>
      <c r="O39" s="25">
        <v>183675000</v>
      </c>
      <c r="P39" s="25"/>
      <c r="Q39" s="25">
        <v>187230000</v>
      </c>
      <c r="R39" s="26">
        <v>900995000</v>
      </c>
    </row>
    <row r="40" spans="3:21" ht="13.5" customHeight="1" x14ac:dyDescent="0.25">
      <c r="E40" s="3" t="s">
        <v>252</v>
      </c>
      <c r="F40" s="4" t="s">
        <v>14</v>
      </c>
      <c r="G40" s="4" t="s">
        <v>15</v>
      </c>
      <c r="I40" s="25">
        <v>45990000</v>
      </c>
      <c r="J40" s="25"/>
      <c r="K40" s="25">
        <v>47040000</v>
      </c>
      <c r="L40" s="25"/>
      <c r="M40" s="25">
        <v>47880000</v>
      </c>
      <c r="N40" s="25"/>
      <c r="O40" s="25">
        <v>48825000</v>
      </c>
      <c r="P40" s="25"/>
      <c r="Q40" s="25">
        <v>49770000</v>
      </c>
      <c r="R40" s="26">
        <v>239505000</v>
      </c>
      <c r="U40" s="36"/>
    </row>
    <row r="41" spans="3:21" s="10" customFormat="1" ht="13.5" customHeight="1" x14ac:dyDescent="0.3">
      <c r="C41" s="20"/>
      <c r="D41" s="22" t="s">
        <v>37</v>
      </c>
      <c r="E41" s="22"/>
      <c r="F41" s="34"/>
      <c r="G41" s="4"/>
      <c r="H41" s="34"/>
      <c r="I41" s="10">
        <v>2000000000</v>
      </c>
      <c r="K41" s="10">
        <v>2100000000</v>
      </c>
      <c r="M41" s="10">
        <v>2200000000</v>
      </c>
      <c r="O41" s="10">
        <v>2200000000</v>
      </c>
      <c r="Q41" s="10">
        <v>2300000000</v>
      </c>
      <c r="R41" s="23">
        <v>10800000000</v>
      </c>
    </row>
    <row r="42" spans="3:21" ht="13.5" customHeight="1" x14ac:dyDescent="0.25">
      <c r="D42" s="3" t="s">
        <v>253</v>
      </c>
      <c r="F42" s="4" t="s">
        <v>14</v>
      </c>
      <c r="G42" s="4" t="s">
        <v>15</v>
      </c>
      <c r="I42" s="25">
        <v>1000000000</v>
      </c>
      <c r="J42" s="25"/>
      <c r="K42" s="25">
        <v>1000000000</v>
      </c>
      <c r="L42" s="25"/>
      <c r="M42" s="25">
        <v>1000000000</v>
      </c>
      <c r="N42" s="25"/>
      <c r="O42" s="25">
        <v>900000000</v>
      </c>
      <c r="P42" s="25"/>
      <c r="Q42" s="25">
        <v>900000000</v>
      </c>
      <c r="R42" s="26">
        <v>4800000000</v>
      </c>
    </row>
    <row r="43" spans="3:21" ht="13.5" customHeight="1" x14ac:dyDescent="0.3">
      <c r="D43" s="1"/>
      <c r="E43" s="27" t="s">
        <v>254</v>
      </c>
      <c r="F43" s="4" t="s">
        <v>14</v>
      </c>
      <c r="G43" s="4" t="s">
        <v>15</v>
      </c>
      <c r="I43" s="28">
        <v>150000000</v>
      </c>
      <c r="J43" s="28"/>
      <c r="K43" s="28">
        <v>150000000</v>
      </c>
      <c r="L43" s="28"/>
      <c r="M43" s="28">
        <v>150000000</v>
      </c>
      <c r="N43" s="28"/>
      <c r="O43" s="28">
        <v>150000000</v>
      </c>
      <c r="P43" s="28"/>
      <c r="Q43" s="28">
        <v>150000000</v>
      </c>
      <c r="R43" s="29">
        <v>750000000</v>
      </c>
    </row>
    <row r="44" spans="3:21" ht="13.5" customHeight="1" x14ac:dyDescent="0.25">
      <c r="D44" s="3" t="s">
        <v>37</v>
      </c>
      <c r="F44" s="4" t="s">
        <v>39</v>
      </c>
      <c r="G44" s="4" t="s">
        <v>40</v>
      </c>
      <c r="I44" s="25">
        <v>1000000000</v>
      </c>
      <c r="J44" s="25"/>
      <c r="K44" s="25">
        <v>1100000000</v>
      </c>
      <c r="L44" s="25"/>
      <c r="M44" s="25">
        <v>1200000000</v>
      </c>
      <c r="N44" s="25"/>
      <c r="O44" s="25">
        <v>1300000000</v>
      </c>
      <c r="P44" s="25"/>
      <c r="Q44" s="25">
        <v>1400000000</v>
      </c>
      <c r="R44" s="26">
        <v>6000000000</v>
      </c>
    </row>
    <row r="45" spans="3:21" ht="13.5" customHeight="1" x14ac:dyDescent="0.25">
      <c r="D45" s="3" t="s">
        <v>255</v>
      </c>
      <c r="F45" s="4" t="s">
        <v>14</v>
      </c>
      <c r="G45" s="4" t="s">
        <v>15</v>
      </c>
      <c r="I45" s="25">
        <v>600000000</v>
      </c>
      <c r="J45" s="25"/>
      <c r="K45" s="25">
        <v>640000000</v>
      </c>
      <c r="L45" s="25"/>
      <c r="M45" s="25">
        <v>650000000</v>
      </c>
      <c r="N45" s="25"/>
      <c r="O45" s="25">
        <v>675000000</v>
      </c>
      <c r="P45" s="25"/>
      <c r="Q45" s="25">
        <v>700000000</v>
      </c>
      <c r="R45" s="26">
        <v>3265000000</v>
      </c>
    </row>
    <row r="46" spans="3:21" ht="13.5" customHeight="1" x14ac:dyDescent="0.3">
      <c r="D46" s="1"/>
      <c r="E46" s="27" t="s">
        <v>256</v>
      </c>
      <c r="F46" s="4" t="s">
        <v>14</v>
      </c>
      <c r="G46" s="4" t="s">
        <v>15</v>
      </c>
      <c r="I46" s="28">
        <v>16000000</v>
      </c>
      <c r="J46" s="28"/>
      <c r="K46" s="28">
        <v>18000000</v>
      </c>
      <c r="L46" s="28"/>
      <c r="M46" s="28">
        <v>20000000</v>
      </c>
      <c r="N46" s="28"/>
      <c r="O46" s="28">
        <v>22000000</v>
      </c>
      <c r="P46" s="28"/>
      <c r="Q46" s="28">
        <v>24000000</v>
      </c>
      <c r="R46" s="29">
        <v>100000000</v>
      </c>
    </row>
    <row r="47" spans="3:21" ht="13.5" customHeight="1" x14ac:dyDescent="0.25">
      <c r="D47" s="3" t="s">
        <v>43</v>
      </c>
      <c r="F47" s="4" t="s">
        <v>14</v>
      </c>
      <c r="G47" s="4" t="s">
        <v>15</v>
      </c>
      <c r="I47" s="1">
        <v>50000000</v>
      </c>
      <c r="K47" s="1">
        <v>50000000</v>
      </c>
      <c r="M47" s="1">
        <v>50000000</v>
      </c>
      <c r="O47" s="1">
        <v>50000000</v>
      </c>
      <c r="Q47" s="1">
        <v>50000000</v>
      </c>
      <c r="R47" s="19">
        <v>250000000</v>
      </c>
    </row>
    <row r="48" spans="3:21" ht="13.5" customHeight="1" x14ac:dyDescent="0.25">
      <c r="D48" s="3" t="s">
        <v>44</v>
      </c>
      <c r="F48" s="4" t="s">
        <v>14</v>
      </c>
      <c r="G48" s="4" t="s">
        <v>15</v>
      </c>
      <c r="I48" s="1">
        <v>300000000</v>
      </c>
      <c r="K48" s="1">
        <v>400000000</v>
      </c>
      <c r="M48" s="1">
        <v>500000000</v>
      </c>
      <c r="O48" s="1">
        <v>600000000</v>
      </c>
      <c r="Q48" s="1">
        <v>700000000</v>
      </c>
      <c r="R48" s="19">
        <v>2500000000</v>
      </c>
    </row>
    <row r="49" spans="1:19" ht="13.5" customHeight="1" x14ac:dyDescent="0.3">
      <c r="D49" s="1"/>
      <c r="E49" s="27" t="s">
        <v>257</v>
      </c>
      <c r="F49" s="4" t="s">
        <v>14</v>
      </c>
      <c r="G49" s="4" t="s">
        <v>15</v>
      </c>
      <c r="I49" s="28">
        <v>150000000</v>
      </c>
      <c r="J49" s="28"/>
      <c r="K49" s="28">
        <v>200000000</v>
      </c>
      <c r="L49" s="28"/>
      <c r="M49" s="28">
        <v>250000000</v>
      </c>
      <c r="N49" s="28"/>
      <c r="O49" s="28">
        <v>300000000</v>
      </c>
      <c r="P49" s="28"/>
      <c r="Q49" s="28">
        <v>350000000</v>
      </c>
      <c r="R49" s="29">
        <v>1250000000</v>
      </c>
    </row>
    <row r="50" spans="1:19" ht="13.5" customHeight="1" x14ac:dyDescent="0.25">
      <c r="D50" s="3" t="s">
        <v>258</v>
      </c>
      <c r="F50" s="4" t="s">
        <v>14</v>
      </c>
      <c r="G50" s="4" t="s">
        <v>15</v>
      </c>
      <c r="I50" s="1">
        <v>300000000</v>
      </c>
      <c r="K50" s="1">
        <v>350000000</v>
      </c>
      <c r="M50" s="1">
        <v>400000000</v>
      </c>
      <c r="O50" s="1">
        <v>450000000</v>
      </c>
      <c r="Q50" s="1">
        <v>500000000</v>
      </c>
      <c r="R50" s="19">
        <v>2000000000</v>
      </c>
    </row>
    <row r="51" spans="1:19" ht="13.5" customHeight="1" x14ac:dyDescent="0.3">
      <c r="E51" s="27" t="s">
        <v>259</v>
      </c>
      <c r="F51" s="4" t="s">
        <v>14</v>
      </c>
      <c r="G51" s="4" t="s">
        <v>15</v>
      </c>
      <c r="I51" s="28">
        <v>30000000</v>
      </c>
      <c r="J51" s="28"/>
      <c r="K51" s="28">
        <v>35000000</v>
      </c>
      <c r="L51" s="28"/>
      <c r="M51" s="28">
        <v>40000000</v>
      </c>
      <c r="N51" s="28"/>
      <c r="O51" s="28">
        <v>45000000</v>
      </c>
      <c r="P51" s="28"/>
      <c r="Q51" s="28">
        <v>50000000</v>
      </c>
      <c r="R51" s="29">
        <v>200000000</v>
      </c>
    </row>
    <row r="52" spans="1:19" ht="13.5" customHeight="1" x14ac:dyDescent="0.3">
      <c r="D52" s="1"/>
      <c r="E52" s="27" t="s">
        <v>260</v>
      </c>
      <c r="F52" s="4" t="s">
        <v>14</v>
      </c>
      <c r="G52" s="4" t="s">
        <v>15</v>
      </c>
      <c r="I52" s="28">
        <v>75000000</v>
      </c>
      <c r="J52" s="28"/>
      <c r="K52" s="28">
        <v>87500000</v>
      </c>
      <c r="L52" s="28"/>
      <c r="M52" s="28">
        <v>100000000</v>
      </c>
      <c r="N52" s="28"/>
      <c r="O52" s="28">
        <v>112500000</v>
      </c>
      <c r="P52" s="28"/>
      <c r="Q52" s="28">
        <v>125000000</v>
      </c>
      <c r="R52" s="29">
        <v>500000000</v>
      </c>
    </row>
    <row r="53" spans="1:19" ht="13.5" customHeight="1" x14ac:dyDescent="0.3">
      <c r="D53" s="1"/>
      <c r="E53" s="27" t="s">
        <v>261</v>
      </c>
      <c r="F53" s="4" t="s">
        <v>14</v>
      </c>
      <c r="G53" s="4" t="s">
        <v>15</v>
      </c>
      <c r="I53" s="28">
        <v>45000000</v>
      </c>
      <c r="J53" s="28"/>
      <c r="K53" s="28">
        <v>52500000</v>
      </c>
      <c r="L53" s="28"/>
      <c r="M53" s="28">
        <v>60000000</v>
      </c>
      <c r="N53" s="28"/>
      <c r="O53" s="28">
        <v>67500000</v>
      </c>
      <c r="P53" s="28"/>
      <c r="Q53" s="28">
        <v>75000000</v>
      </c>
      <c r="R53" s="29">
        <v>300000000</v>
      </c>
    </row>
    <row r="54" spans="1:19" ht="13.5" customHeight="1" x14ac:dyDescent="0.25">
      <c r="D54" s="3" t="s">
        <v>29</v>
      </c>
      <c r="F54" s="4" t="s">
        <v>14</v>
      </c>
      <c r="G54" s="4" t="s">
        <v>15</v>
      </c>
      <c r="I54" s="1">
        <v>250000000</v>
      </c>
      <c r="K54" s="1">
        <v>250000000</v>
      </c>
      <c r="M54" s="1">
        <v>300000000</v>
      </c>
      <c r="O54" s="1">
        <v>300000000</v>
      </c>
      <c r="Q54" s="1">
        <v>300000000</v>
      </c>
      <c r="R54" s="19">
        <v>1400000000</v>
      </c>
    </row>
    <row r="55" spans="1:19" ht="13.5" customHeight="1" x14ac:dyDescent="0.25">
      <c r="E55" s="3" t="s">
        <v>262</v>
      </c>
      <c r="F55" s="4" t="s">
        <v>14</v>
      </c>
      <c r="G55" s="4" t="s">
        <v>15</v>
      </c>
      <c r="I55" s="25">
        <v>25000000</v>
      </c>
      <c r="J55" s="25"/>
      <c r="K55" s="25">
        <v>25000000</v>
      </c>
      <c r="L55" s="25"/>
      <c r="M55" s="25">
        <v>30000000</v>
      </c>
      <c r="N55" s="25"/>
      <c r="O55" s="25">
        <v>30000000</v>
      </c>
      <c r="P55" s="25"/>
      <c r="Q55" s="25">
        <v>30000000</v>
      </c>
      <c r="R55" s="26">
        <v>140000000</v>
      </c>
    </row>
    <row r="56" spans="1:19" ht="13.5" customHeight="1" x14ac:dyDescent="0.25">
      <c r="E56" s="3" t="s">
        <v>263</v>
      </c>
      <c r="F56" s="4" t="s">
        <v>14</v>
      </c>
      <c r="G56" s="4" t="s">
        <v>15</v>
      </c>
      <c r="I56" s="25">
        <v>175000000</v>
      </c>
      <c r="J56" s="25"/>
      <c r="K56" s="25">
        <v>175000000</v>
      </c>
      <c r="L56" s="25"/>
      <c r="M56" s="25">
        <v>210000000</v>
      </c>
      <c r="N56" s="25"/>
      <c r="O56" s="25">
        <v>210000000</v>
      </c>
      <c r="P56" s="25"/>
      <c r="Q56" s="25">
        <v>210000000</v>
      </c>
      <c r="R56" s="26">
        <v>980000000</v>
      </c>
    </row>
    <row r="57" spans="1:19" ht="13.5" customHeight="1" x14ac:dyDescent="0.25">
      <c r="D57" s="1"/>
      <c r="E57" s="3" t="s">
        <v>264</v>
      </c>
      <c r="F57" s="4" t="s">
        <v>14</v>
      </c>
      <c r="G57" s="4" t="s">
        <v>15</v>
      </c>
      <c r="I57" s="25">
        <v>25000000</v>
      </c>
      <c r="J57" s="25"/>
      <c r="K57" s="25">
        <v>25000000</v>
      </c>
      <c r="L57" s="25"/>
      <c r="M57" s="25">
        <v>30000000</v>
      </c>
      <c r="N57" s="25"/>
      <c r="O57" s="25">
        <v>30000000</v>
      </c>
      <c r="P57" s="25"/>
      <c r="Q57" s="25">
        <v>30000000</v>
      </c>
      <c r="R57" s="26">
        <v>140000000</v>
      </c>
    </row>
    <row r="58" spans="1:19" ht="13.5" customHeight="1" x14ac:dyDescent="0.25">
      <c r="D58" s="1"/>
      <c r="E58" s="3" t="s">
        <v>265</v>
      </c>
      <c r="F58" s="4" t="s">
        <v>14</v>
      </c>
      <c r="G58" s="4" t="s">
        <v>15</v>
      </c>
      <c r="I58" s="25">
        <v>25000000</v>
      </c>
      <c r="J58" s="25"/>
      <c r="K58" s="25">
        <v>25000000</v>
      </c>
      <c r="L58" s="25"/>
      <c r="M58" s="25">
        <v>30000000</v>
      </c>
      <c r="N58" s="25"/>
      <c r="O58" s="25">
        <v>30000000</v>
      </c>
      <c r="P58" s="25"/>
      <c r="Q58" s="25">
        <v>30000000</v>
      </c>
      <c r="R58" s="26">
        <v>140000000</v>
      </c>
    </row>
    <row r="59" spans="1:19" ht="13.5" customHeight="1" x14ac:dyDescent="0.25">
      <c r="D59" s="3" t="s">
        <v>45</v>
      </c>
      <c r="F59" s="4" t="s">
        <v>14</v>
      </c>
      <c r="G59" s="4" t="s">
        <v>15</v>
      </c>
      <c r="I59" s="25">
        <v>50000000</v>
      </c>
      <c r="J59" s="25"/>
      <c r="K59" s="25">
        <v>50000000</v>
      </c>
      <c r="L59" s="25"/>
      <c r="M59" s="25">
        <v>50000000</v>
      </c>
      <c r="N59" s="25"/>
      <c r="O59" s="25">
        <v>50000000</v>
      </c>
      <c r="P59" s="25"/>
      <c r="Q59" s="25">
        <v>50000000</v>
      </c>
      <c r="R59" s="26">
        <v>250000000</v>
      </c>
    </row>
    <row r="60" spans="1:19" ht="13.5" customHeight="1" x14ac:dyDescent="0.25">
      <c r="D60" s="3" t="s">
        <v>46</v>
      </c>
      <c r="F60" s="4" t="s">
        <v>14</v>
      </c>
      <c r="G60" s="4" t="s">
        <v>15</v>
      </c>
      <c r="I60" s="1">
        <v>55000000</v>
      </c>
      <c r="K60" s="1">
        <v>55000000</v>
      </c>
      <c r="M60" s="1">
        <v>55000000</v>
      </c>
      <c r="O60" s="1">
        <v>55000000</v>
      </c>
      <c r="Q60" s="1">
        <v>55000000</v>
      </c>
      <c r="R60" s="19">
        <v>275000000</v>
      </c>
      <c r="S60" s="35"/>
    </row>
    <row r="61" spans="1:19" s="31" customFormat="1" ht="13.5" customHeight="1" x14ac:dyDescent="0.25">
      <c r="A61" s="1"/>
      <c r="B61" s="1"/>
      <c r="C61" s="2"/>
      <c r="D61" s="3" t="s">
        <v>266</v>
      </c>
      <c r="E61" s="3"/>
      <c r="F61" s="4" t="s">
        <v>39</v>
      </c>
      <c r="G61" s="4" t="s">
        <v>40</v>
      </c>
      <c r="H61" s="4"/>
      <c r="I61" s="1">
        <v>600000000</v>
      </c>
      <c r="J61" s="1"/>
      <c r="K61" s="1">
        <v>640000000</v>
      </c>
      <c r="L61" s="1"/>
      <c r="M61" s="1">
        <v>650000000</v>
      </c>
      <c r="N61" s="1"/>
      <c r="O61" s="1">
        <v>675000000</v>
      </c>
      <c r="P61" s="1"/>
      <c r="Q61" s="1">
        <v>700000000</v>
      </c>
      <c r="R61" s="19">
        <v>3265000000</v>
      </c>
    </row>
    <row r="62" spans="1:19" ht="13.4" customHeight="1" x14ac:dyDescent="0.25">
      <c r="A62" s="31"/>
      <c r="B62" s="31"/>
      <c r="C62" s="30"/>
      <c r="D62" s="31" t="s">
        <v>46</v>
      </c>
      <c r="E62" s="31"/>
      <c r="F62" s="4" t="s">
        <v>39</v>
      </c>
      <c r="G62" s="4" t="s">
        <v>40</v>
      </c>
      <c r="I62" s="31">
        <v>300000000</v>
      </c>
      <c r="J62" s="31"/>
      <c r="K62" s="31">
        <v>300000000</v>
      </c>
      <c r="L62" s="31"/>
      <c r="M62" s="31">
        <v>300000000</v>
      </c>
      <c r="N62" s="31"/>
      <c r="O62" s="31">
        <v>300000000</v>
      </c>
      <c r="P62" s="31"/>
      <c r="Q62" s="31">
        <v>300000000</v>
      </c>
      <c r="R62" s="37">
        <v>1500000000</v>
      </c>
    </row>
    <row r="63" spans="1:19" ht="13.5" customHeight="1" x14ac:dyDescent="0.25">
      <c r="A63" s="31"/>
      <c r="B63" s="31"/>
      <c r="C63" s="30"/>
      <c r="D63" s="31" t="s">
        <v>47</v>
      </c>
      <c r="E63" s="38"/>
      <c r="F63" s="4" t="s">
        <v>39</v>
      </c>
      <c r="G63" s="4" t="s">
        <v>40</v>
      </c>
      <c r="I63" s="31">
        <v>100000000</v>
      </c>
      <c r="J63" s="31"/>
      <c r="K63" s="31">
        <v>100000000</v>
      </c>
      <c r="L63" s="31"/>
      <c r="M63" s="31">
        <v>100000000</v>
      </c>
      <c r="N63" s="31"/>
      <c r="O63" s="31">
        <v>100000000</v>
      </c>
      <c r="P63" s="31"/>
      <c r="Q63" s="31">
        <v>100000000</v>
      </c>
      <c r="R63" s="37">
        <v>500000000</v>
      </c>
    </row>
    <row r="64" spans="1:19" ht="13.5" customHeight="1" x14ac:dyDescent="0.25">
      <c r="A64" s="31"/>
      <c r="B64" s="31"/>
      <c r="C64" s="30"/>
      <c r="D64" s="31" t="s">
        <v>48</v>
      </c>
      <c r="E64" s="31"/>
      <c r="F64" s="4" t="s">
        <v>39</v>
      </c>
      <c r="G64" s="4" t="s">
        <v>40</v>
      </c>
      <c r="I64" s="31">
        <v>100000000</v>
      </c>
      <c r="J64" s="31"/>
      <c r="K64" s="31">
        <v>100000000</v>
      </c>
      <c r="L64" s="31"/>
      <c r="M64" s="31">
        <v>100000000</v>
      </c>
      <c r="N64" s="31"/>
      <c r="O64" s="31">
        <v>100000000</v>
      </c>
      <c r="P64" s="31"/>
      <c r="Q64" s="31">
        <v>100000000</v>
      </c>
      <c r="R64" s="37">
        <v>500000000</v>
      </c>
    </row>
    <row r="65" spans="3:19" ht="13.5" customHeight="1" x14ac:dyDescent="0.25">
      <c r="D65" s="31" t="s">
        <v>49</v>
      </c>
      <c r="E65" s="31"/>
      <c r="F65" s="4" t="s">
        <v>39</v>
      </c>
      <c r="G65" s="4" t="s">
        <v>40</v>
      </c>
      <c r="I65" s="1">
        <v>15000000</v>
      </c>
      <c r="K65" s="1">
        <v>15000000</v>
      </c>
      <c r="M65" s="1">
        <v>15000000</v>
      </c>
      <c r="O65" s="1">
        <v>15000000</v>
      </c>
      <c r="Q65" s="1">
        <v>15000000</v>
      </c>
      <c r="R65" s="19">
        <v>75000000</v>
      </c>
    </row>
    <row r="66" spans="3:19" s="10" customFormat="1" ht="13.5" customHeight="1" x14ac:dyDescent="0.3">
      <c r="C66" s="20"/>
      <c r="D66" s="22" t="s">
        <v>50</v>
      </c>
      <c r="E66" s="22"/>
      <c r="F66" s="34"/>
      <c r="G66" s="34"/>
      <c r="H66" s="34"/>
      <c r="I66" s="10">
        <v>498000000</v>
      </c>
      <c r="K66" s="10">
        <v>499000000</v>
      </c>
      <c r="M66" s="10">
        <v>500000000</v>
      </c>
      <c r="O66" s="10">
        <v>501000000</v>
      </c>
      <c r="Q66" s="10">
        <v>502000000</v>
      </c>
      <c r="R66" s="23">
        <v>2500000000</v>
      </c>
    </row>
    <row r="67" spans="3:19" s="31" customFormat="1" ht="13.5" customHeight="1" x14ac:dyDescent="0.25">
      <c r="C67" s="30"/>
      <c r="D67" s="24" t="s">
        <v>51</v>
      </c>
      <c r="E67" s="3"/>
      <c r="F67" s="4" t="s">
        <v>14</v>
      </c>
      <c r="G67" s="4" t="s">
        <v>15</v>
      </c>
      <c r="H67" s="4"/>
      <c r="I67" s="1">
        <v>147000000</v>
      </c>
      <c r="J67" s="1"/>
      <c r="K67" s="1">
        <v>147000000</v>
      </c>
      <c r="L67" s="1"/>
      <c r="M67" s="1">
        <v>147000000</v>
      </c>
      <c r="N67" s="1"/>
      <c r="O67" s="1">
        <v>147000000</v>
      </c>
      <c r="P67" s="1"/>
      <c r="Q67" s="1">
        <v>147000000</v>
      </c>
      <c r="R67" s="19">
        <v>735000000</v>
      </c>
    </row>
    <row r="68" spans="3:19" ht="13.4" customHeight="1" x14ac:dyDescent="0.3">
      <c r="D68" s="24"/>
      <c r="E68" s="27" t="s">
        <v>52</v>
      </c>
      <c r="F68" s="4" t="s">
        <v>14</v>
      </c>
      <c r="G68" s="4" t="s">
        <v>15</v>
      </c>
      <c r="I68" s="28">
        <v>15000000</v>
      </c>
      <c r="J68" s="28"/>
      <c r="K68" s="28">
        <v>15000000</v>
      </c>
      <c r="L68" s="28"/>
      <c r="M68" s="28">
        <v>15000000</v>
      </c>
      <c r="N68" s="28"/>
      <c r="O68" s="28">
        <v>15000000</v>
      </c>
      <c r="P68" s="28"/>
      <c r="Q68" s="28">
        <v>15000000</v>
      </c>
      <c r="R68" s="29">
        <v>75000000</v>
      </c>
    </row>
    <row r="69" spans="3:19" ht="13.5" customHeight="1" x14ac:dyDescent="0.3">
      <c r="D69" s="24"/>
      <c r="E69" s="27" t="s">
        <v>53</v>
      </c>
      <c r="F69" s="4" t="s">
        <v>14</v>
      </c>
      <c r="G69" s="4" t="s">
        <v>15</v>
      </c>
      <c r="I69" s="28">
        <v>10000000</v>
      </c>
      <c r="J69" s="28"/>
      <c r="K69" s="28">
        <v>10000000</v>
      </c>
      <c r="L69" s="28"/>
      <c r="M69" s="28">
        <v>10000000</v>
      </c>
      <c r="N69" s="28"/>
      <c r="O69" s="28">
        <v>10000000</v>
      </c>
      <c r="P69" s="28"/>
      <c r="Q69" s="28">
        <v>10000000</v>
      </c>
      <c r="R69" s="29">
        <v>50000000</v>
      </c>
    </row>
    <row r="70" spans="3:19" ht="13.5" customHeight="1" x14ac:dyDescent="0.3">
      <c r="D70" s="24"/>
      <c r="E70" s="27" t="s">
        <v>54</v>
      </c>
      <c r="F70" s="4" t="s">
        <v>14</v>
      </c>
      <c r="G70" s="4" t="s">
        <v>15</v>
      </c>
      <c r="I70" s="28">
        <v>60000000</v>
      </c>
      <c r="J70" s="28"/>
      <c r="K70" s="28">
        <v>60000000</v>
      </c>
      <c r="L70" s="28"/>
      <c r="M70" s="28">
        <v>60000000</v>
      </c>
      <c r="N70" s="28"/>
      <c r="O70" s="28">
        <v>60000000</v>
      </c>
      <c r="P70" s="28"/>
      <c r="Q70" s="28">
        <v>60000000</v>
      </c>
      <c r="R70" s="29">
        <v>300000000</v>
      </c>
    </row>
    <row r="71" spans="3:19" s="31" customFormat="1" ht="13.5" customHeight="1" x14ac:dyDescent="0.25">
      <c r="C71" s="30"/>
      <c r="D71" s="24" t="s">
        <v>55</v>
      </c>
      <c r="E71" s="3"/>
      <c r="F71" s="4" t="s">
        <v>14</v>
      </c>
      <c r="G71" s="4" t="s">
        <v>15</v>
      </c>
      <c r="H71" s="4"/>
      <c r="I71" s="1">
        <v>110000000</v>
      </c>
      <c r="J71" s="1"/>
      <c r="K71" s="1">
        <v>110000000</v>
      </c>
      <c r="L71" s="1"/>
      <c r="M71" s="1">
        <v>110000000</v>
      </c>
      <c r="N71" s="1"/>
      <c r="O71" s="1">
        <v>110000000</v>
      </c>
      <c r="P71" s="1"/>
      <c r="Q71" s="1">
        <v>110000000</v>
      </c>
      <c r="R71" s="19">
        <v>550000000</v>
      </c>
    </row>
    <row r="72" spans="3:19" ht="13.5" customHeight="1" x14ac:dyDescent="0.3">
      <c r="D72" s="24"/>
      <c r="E72" s="27" t="s">
        <v>56</v>
      </c>
      <c r="F72" s="4" t="s">
        <v>14</v>
      </c>
      <c r="G72" s="4" t="s">
        <v>15</v>
      </c>
      <c r="I72" s="28">
        <v>12000000</v>
      </c>
      <c r="J72" s="28"/>
      <c r="K72" s="28">
        <v>12000000</v>
      </c>
      <c r="L72" s="28"/>
      <c r="M72" s="28">
        <v>12000000</v>
      </c>
      <c r="N72" s="28"/>
      <c r="O72" s="28">
        <v>12000000</v>
      </c>
      <c r="P72" s="28"/>
      <c r="Q72" s="28">
        <v>12000000</v>
      </c>
      <c r="R72" s="29">
        <v>60000000</v>
      </c>
    </row>
    <row r="73" spans="3:19" ht="13.5" customHeight="1" x14ac:dyDescent="0.3">
      <c r="D73" s="24"/>
      <c r="E73" s="27" t="s">
        <v>57</v>
      </c>
      <c r="F73" s="4" t="s">
        <v>14</v>
      </c>
      <c r="G73" s="4" t="s">
        <v>15</v>
      </c>
      <c r="I73" s="28">
        <v>20000000</v>
      </c>
      <c r="J73" s="28"/>
      <c r="K73" s="28">
        <v>20000000</v>
      </c>
      <c r="L73" s="28"/>
      <c r="M73" s="28">
        <v>20000000</v>
      </c>
      <c r="N73" s="28"/>
      <c r="O73" s="28">
        <v>20000000</v>
      </c>
      <c r="P73" s="28"/>
      <c r="Q73" s="28">
        <v>20000000</v>
      </c>
      <c r="R73" s="29">
        <v>100000000</v>
      </c>
    </row>
    <row r="74" spans="3:19" ht="13.5" customHeight="1" x14ac:dyDescent="0.3">
      <c r="D74" s="24"/>
      <c r="E74" s="27" t="s">
        <v>54</v>
      </c>
      <c r="F74" s="4" t="s">
        <v>14</v>
      </c>
      <c r="G74" s="4" t="s">
        <v>15</v>
      </c>
      <c r="I74" s="28">
        <v>60000000</v>
      </c>
      <c r="J74" s="28"/>
      <c r="K74" s="28">
        <v>60000000</v>
      </c>
      <c r="L74" s="28"/>
      <c r="M74" s="28">
        <v>60000000</v>
      </c>
      <c r="N74" s="28"/>
      <c r="O74" s="28">
        <v>60000000</v>
      </c>
      <c r="P74" s="28"/>
      <c r="Q74" s="28">
        <v>60000000</v>
      </c>
      <c r="R74" s="29">
        <v>300000000</v>
      </c>
    </row>
    <row r="75" spans="3:19" ht="13.5" customHeight="1" x14ac:dyDescent="0.25">
      <c r="D75" s="24" t="s">
        <v>58</v>
      </c>
      <c r="F75" s="4" t="s">
        <v>14</v>
      </c>
      <c r="G75" s="4" t="s">
        <v>15</v>
      </c>
      <c r="I75" s="1">
        <v>25000000</v>
      </c>
      <c r="K75" s="1">
        <v>25250000</v>
      </c>
      <c r="M75" s="1">
        <v>25500000</v>
      </c>
      <c r="O75" s="1">
        <v>25750000</v>
      </c>
      <c r="Q75" s="1">
        <v>26000000</v>
      </c>
      <c r="R75" s="19">
        <v>127500000</v>
      </c>
    </row>
    <row r="76" spans="3:19" s="31" customFormat="1" ht="13.5" customHeight="1" x14ac:dyDescent="0.25">
      <c r="C76" s="30"/>
      <c r="D76" s="24" t="s">
        <v>59</v>
      </c>
      <c r="E76" s="3"/>
      <c r="F76" s="4" t="s">
        <v>14</v>
      </c>
      <c r="G76" s="4" t="s">
        <v>15</v>
      </c>
      <c r="H76" s="4"/>
      <c r="I76" s="1">
        <v>110000000</v>
      </c>
      <c r="J76" s="1"/>
      <c r="K76" s="1">
        <v>110000000</v>
      </c>
      <c r="L76" s="1"/>
      <c r="M76" s="1">
        <v>110000000</v>
      </c>
      <c r="N76" s="1"/>
      <c r="O76" s="1">
        <v>110000000</v>
      </c>
      <c r="P76" s="1"/>
      <c r="Q76" s="1">
        <v>110000000</v>
      </c>
      <c r="R76" s="19">
        <v>550000000</v>
      </c>
    </row>
    <row r="77" spans="3:19" ht="13.5" customHeight="1" x14ac:dyDescent="0.3">
      <c r="D77" s="24"/>
      <c r="E77" s="27" t="s">
        <v>54</v>
      </c>
      <c r="F77" s="4" t="s">
        <v>14</v>
      </c>
      <c r="G77" s="4" t="s">
        <v>15</v>
      </c>
      <c r="I77" s="28">
        <v>60000000</v>
      </c>
      <c r="J77" s="28"/>
      <c r="K77" s="28">
        <v>60000000</v>
      </c>
      <c r="L77" s="28"/>
      <c r="M77" s="28">
        <v>60000000</v>
      </c>
      <c r="N77" s="28"/>
      <c r="O77" s="28">
        <v>60000000</v>
      </c>
      <c r="P77" s="28"/>
      <c r="Q77" s="28">
        <v>60000000</v>
      </c>
      <c r="R77" s="29">
        <v>300000000</v>
      </c>
    </row>
    <row r="78" spans="3:19" ht="13.5" customHeight="1" x14ac:dyDescent="0.25">
      <c r="D78" s="24" t="s">
        <v>60</v>
      </c>
      <c r="F78" s="4" t="s">
        <v>14</v>
      </c>
      <c r="G78" s="4" t="s">
        <v>15</v>
      </c>
      <c r="I78" s="25">
        <v>80000000</v>
      </c>
      <c r="J78" s="25"/>
      <c r="K78" s="25">
        <v>80500000</v>
      </c>
      <c r="L78" s="25"/>
      <c r="M78" s="25">
        <v>81000000</v>
      </c>
      <c r="N78" s="25"/>
      <c r="O78" s="25">
        <v>81500000</v>
      </c>
      <c r="P78" s="25"/>
      <c r="Q78" s="25">
        <v>82000000</v>
      </c>
      <c r="R78" s="26">
        <v>405000000</v>
      </c>
      <c r="S78" s="35"/>
    </row>
    <row r="79" spans="3:19" ht="13.5" customHeight="1" x14ac:dyDescent="0.25">
      <c r="D79" s="24" t="s">
        <v>61</v>
      </c>
      <c r="F79" s="4" t="s">
        <v>14</v>
      </c>
      <c r="G79" s="4" t="s">
        <v>15</v>
      </c>
      <c r="I79" s="1">
        <v>26000000</v>
      </c>
      <c r="K79" s="1">
        <v>26250000</v>
      </c>
      <c r="M79" s="1">
        <v>26500000</v>
      </c>
      <c r="O79" s="1">
        <v>26750000</v>
      </c>
      <c r="Q79" s="1">
        <v>27000000</v>
      </c>
      <c r="R79" s="19">
        <v>132500000</v>
      </c>
    </row>
    <row r="80" spans="3:19" ht="13.5" customHeight="1" x14ac:dyDescent="0.25">
      <c r="D80" s="3" t="s">
        <v>62</v>
      </c>
      <c r="F80" s="4" t="s">
        <v>14</v>
      </c>
      <c r="G80" s="4" t="s">
        <v>15</v>
      </c>
      <c r="I80" s="1">
        <v>60000000</v>
      </c>
      <c r="K80" s="1">
        <v>65000000</v>
      </c>
      <c r="M80" s="1">
        <v>70000000</v>
      </c>
      <c r="O80" s="1">
        <v>75000000</v>
      </c>
      <c r="Q80" s="1">
        <v>80000000</v>
      </c>
      <c r="R80" s="19">
        <v>350000000</v>
      </c>
    </row>
    <row r="81" spans="1:18" ht="13.5" customHeight="1" x14ac:dyDescent="0.25">
      <c r="D81" s="3" t="s">
        <v>64</v>
      </c>
      <c r="F81" s="4" t="s">
        <v>14</v>
      </c>
      <c r="G81" s="4" t="s">
        <v>15</v>
      </c>
      <c r="I81" s="1">
        <v>10000000</v>
      </c>
      <c r="K81" s="1">
        <v>10000000</v>
      </c>
      <c r="M81" s="1">
        <v>10000000</v>
      </c>
      <c r="O81" s="1">
        <v>10000000</v>
      </c>
      <c r="Q81" s="1">
        <v>10000000</v>
      </c>
      <c r="R81" s="19">
        <v>50000000</v>
      </c>
    </row>
    <row r="82" spans="1:18" ht="13.5" customHeight="1" x14ac:dyDescent="0.25">
      <c r="D82" s="3" t="s">
        <v>65</v>
      </c>
      <c r="F82" s="4" t="s">
        <v>14</v>
      </c>
      <c r="G82" s="4" t="s">
        <v>15</v>
      </c>
      <c r="I82" s="25">
        <v>95000000</v>
      </c>
      <c r="J82" s="25"/>
      <c r="K82" s="25">
        <v>98000000</v>
      </c>
      <c r="L82" s="25"/>
      <c r="M82" s="25">
        <v>100000000</v>
      </c>
      <c r="N82" s="25"/>
      <c r="O82" s="25">
        <v>102000000</v>
      </c>
      <c r="P82" s="25"/>
      <c r="Q82" s="25">
        <v>105000000</v>
      </c>
      <c r="R82" s="26">
        <v>500000000</v>
      </c>
    </row>
    <row r="83" spans="1:18" ht="13.5" customHeight="1" x14ac:dyDescent="0.25">
      <c r="E83" s="3" t="s">
        <v>267</v>
      </c>
      <c r="F83" s="4" t="s">
        <v>14</v>
      </c>
      <c r="G83" s="4" t="s">
        <v>15</v>
      </c>
      <c r="I83" s="25">
        <v>30000000</v>
      </c>
      <c r="J83" s="25"/>
      <c r="K83" s="25">
        <v>30000000</v>
      </c>
      <c r="L83" s="25"/>
      <c r="M83" s="25">
        <v>30000000</v>
      </c>
      <c r="N83" s="25"/>
      <c r="O83" s="25">
        <v>30000000</v>
      </c>
      <c r="P83" s="25"/>
      <c r="Q83" s="25">
        <v>30000000</v>
      </c>
      <c r="R83" s="26">
        <v>150000000</v>
      </c>
    </row>
    <row r="84" spans="1:18" ht="13.5" customHeight="1" x14ac:dyDescent="0.25">
      <c r="E84" s="3" t="s">
        <v>268</v>
      </c>
      <c r="F84" s="4" t="s">
        <v>14</v>
      </c>
      <c r="G84" s="4" t="s">
        <v>15</v>
      </c>
      <c r="I84" s="25">
        <v>65000000</v>
      </c>
      <c r="J84" s="25"/>
      <c r="K84" s="25">
        <v>68000000</v>
      </c>
      <c r="L84" s="25"/>
      <c r="M84" s="25">
        <v>70000000</v>
      </c>
      <c r="N84" s="25"/>
      <c r="O84" s="25">
        <v>72000000</v>
      </c>
      <c r="P84" s="25"/>
      <c r="Q84" s="25">
        <v>75000000</v>
      </c>
      <c r="R84" s="26">
        <v>350000000</v>
      </c>
    </row>
    <row r="85" spans="1:18" s="35" customFormat="1" ht="13.5" customHeight="1" x14ac:dyDescent="0.3">
      <c r="C85" s="39"/>
      <c r="D85" s="22" t="s">
        <v>66</v>
      </c>
      <c r="E85" s="22"/>
      <c r="F85" s="34"/>
      <c r="G85" s="4"/>
      <c r="H85" s="34"/>
      <c r="I85" s="10">
        <v>490964697</v>
      </c>
      <c r="J85" s="10"/>
      <c r="K85" s="10">
        <v>500783991</v>
      </c>
      <c r="L85" s="10"/>
      <c r="M85" s="10">
        <v>510799671</v>
      </c>
      <c r="N85" s="10"/>
      <c r="O85" s="10">
        <v>521015664</v>
      </c>
      <c r="P85" s="10"/>
      <c r="Q85" s="10">
        <v>531435977</v>
      </c>
      <c r="R85" s="23">
        <v>2555000000</v>
      </c>
    </row>
    <row r="86" spans="1:18" ht="13.5" customHeight="1" x14ac:dyDescent="0.25">
      <c r="D86" s="40" t="s">
        <v>67</v>
      </c>
      <c r="F86" s="4" t="s">
        <v>14</v>
      </c>
      <c r="G86" s="4" t="s">
        <v>15</v>
      </c>
      <c r="I86" s="32">
        <v>466964697</v>
      </c>
      <c r="J86" s="32"/>
      <c r="K86" s="32">
        <v>476783991</v>
      </c>
      <c r="L86" s="32"/>
      <c r="M86" s="32">
        <v>486799671</v>
      </c>
      <c r="N86" s="32"/>
      <c r="O86" s="32">
        <v>497015664</v>
      </c>
      <c r="P86" s="32"/>
      <c r="Q86" s="32">
        <v>507435977</v>
      </c>
      <c r="R86" s="33">
        <v>2435000000</v>
      </c>
    </row>
    <row r="87" spans="1:18" ht="13.5" customHeight="1" x14ac:dyDescent="0.25">
      <c r="D87" s="40" t="s">
        <v>68</v>
      </c>
      <c r="F87" s="4" t="s">
        <v>14</v>
      </c>
      <c r="G87" s="4" t="s">
        <v>15</v>
      </c>
      <c r="I87" s="32">
        <v>10000000</v>
      </c>
      <c r="J87" s="32"/>
      <c r="K87" s="32">
        <v>10000000</v>
      </c>
      <c r="L87" s="32"/>
      <c r="M87" s="32">
        <v>10000000</v>
      </c>
      <c r="N87" s="32"/>
      <c r="O87" s="32">
        <v>10000000</v>
      </c>
      <c r="P87" s="32"/>
      <c r="Q87" s="32">
        <v>10000000</v>
      </c>
      <c r="R87" s="33">
        <v>50000000</v>
      </c>
    </row>
    <row r="88" spans="1:18" ht="13.5" customHeight="1" x14ac:dyDescent="0.25">
      <c r="D88" s="40" t="s">
        <v>69</v>
      </c>
      <c r="F88" s="4" t="s">
        <v>14</v>
      </c>
      <c r="G88" s="4" t="s">
        <v>15</v>
      </c>
      <c r="I88" s="32">
        <v>10000000</v>
      </c>
      <c r="J88" s="32"/>
      <c r="K88" s="32">
        <v>10000000</v>
      </c>
      <c r="L88" s="32"/>
      <c r="M88" s="32">
        <v>10000000</v>
      </c>
      <c r="N88" s="32"/>
      <c r="O88" s="32">
        <v>10000000</v>
      </c>
      <c r="P88" s="32"/>
      <c r="Q88" s="32">
        <v>10000000</v>
      </c>
      <c r="R88" s="33">
        <v>50000000</v>
      </c>
    </row>
    <row r="89" spans="1:18" ht="13.5" customHeight="1" x14ac:dyDescent="0.25">
      <c r="D89" s="40" t="s">
        <v>70</v>
      </c>
      <c r="F89" s="4" t="s">
        <v>14</v>
      </c>
      <c r="G89" s="4" t="s">
        <v>15</v>
      </c>
      <c r="I89" s="32">
        <v>4000000</v>
      </c>
      <c r="J89" s="32"/>
      <c r="K89" s="32">
        <v>4000000</v>
      </c>
      <c r="L89" s="32"/>
      <c r="M89" s="32">
        <v>4000000</v>
      </c>
      <c r="N89" s="32"/>
      <c r="O89" s="32">
        <v>4000000</v>
      </c>
      <c r="P89" s="32"/>
      <c r="Q89" s="32">
        <v>4000000</v>
      </c>
      <c r="R89" s="33">
        <v>20000000</v>
      </c>
    </row>
    <row r="90" spans="1:18" s="31" customFormat="1" ht="13.5" customHeight="1" x14ac:dyDescent="0.25">
      <c r="C90" s="30"/>
      <c r="D90" s="3" t="s">
        <v>71</v>
      </c>
      <c r="E90" s="3"/>
      <c r="F90" s="4" t="s">
        <v>14</v>
      </c>
      <c r="G90" s="4" t="s">
        <v>15</v>
      </c>
      <c r="H90" s="4"/>
      <c r="I90" s="1">
        <v>0</v>
      </c>
      <c r="J90" s="1"/>
      <c r="K90" s="1">
        <v>0</v>
      </c>
      <c r="L90" s="1"/>
      <c r="M90" s="1">
        <v>0</v>
      </c>
      <c r="N90" s="1"/>
      <c r="O90" s="1">
        <v>0</v>
      </c>
      <c r="P90" s="1"/>
      <c r="Q90" s="1">
        <v>0</v>
      </c>
      <c r="R90" s="19">
        <v>0</v>
      </c>
    </row>
    <row r="91" spans="1:18" ht="13.5" customHeight="1" x14ac:dyDescent="0.25">
      <c r="D91" s="3" t="s">
        <v>72</v>
      </c>
      <c r="F91" s="4" t="s">
        <v>14</v>
      </c>
      <c r="G91" s="4" t="s">
        <v>15</v>
      </c>
      <c r="I91" s="25">
        <v>110000000</v>
      </c>
      <c r="J91" s="25"/>
      <c r="K91" s="25">
        <v>112000000</v>
      </c>
      <c r="L91" s="25"/>
      <c r="M91" s="25">
        <v>114000000</v>
      </c>
      <c r="N91" s="25"/>
      <c r="O91" s="25">
        <v>116000000</v>
      </c>
      <c r="P91" s="25"/>
      <c r="Q91" s="25">
        <v>118000000</v>
      </c>
      <c r="R91" s="26">
        <v>570000000</v>
      </c>
    </row>
    <row r="92" spans="1:18" ht="13.5" customHeight="1" x14ac:dyDescent="0.3">
      <c r="A92" s="41"/>
      <c r="B92" s="41"/>
      <c r="D92" s="3" t="s">
        <v>73</v>
      </c>
      <c r="F92" s="4" t="s">
        <v>39</v>
      </c>
      <c r="G92" s="4" t="s">
        <v>40</v>
      </c>
      <c r="I92" s="1">
        <v>30000000</v>
      </c>
      <c r="K92" s="1">
        <v>30000000</v>
      </c>
      <c r="M92" s="1">
        <v>30000000</v>
      </c>
      <c r="O92" s="1">
        <v>30000000</v>
      </c>
      <c r="Q92" s="1">
        <v>30000000</v>
      </c>
      <c r="R92" s="19">
        <v>150000000</v>
      </c>
    </row>
    <row r="93" spans="1:18" s="31" customFormat="1" ht="13.5" customHeight="1" x14ac:dyDescent="0.3">
      <c r="A93" s="41"/>
      <c r="B93" s="1"/>
      <c r="C93" s="2"/>
      <c r="D93" s="3" t="s">
        <v>74</v>
      </c>
      <c r="E93" s="3"/>
      <c r="F93" s="4" t="s">
        <v>39</v>
      </c>
      <c r="G93" s="4" t="s">
        <v>40</v>
      </c>
      <c r="H93" s="4"/>
      <c r="I93" s="1">
        <v>5000000</v>
      </c>
      <c r="J93" s="1"/>
      <c r="K93" s="1">
        <v>5000000</v>
      </c>
      <c r="L93" s="1"/>
      <c r="M93" s="1">
        <v>5000000</v>
      </c>
      <c r="N93" s="1"/>
      <c r="O93" s="1">
        <v>5000000</v>
      </c>
      <c r="P93" s="1"/>
      <c r="Q93" s="1">
        <v>5000000</v>
      </c>
      <c r="R93" s="19">
        <v>25000000</v>
      </c>
    </row>
    <row r="94" spans="1:18" s="31" customFormat="1" ht="13.5" customHeight="1" x14ac:dyDescent="0.3">
      <c r="A94" s="41"/>
      <c r="B94" s="41"/>
      <c r="C94" s="2"/>
      <c r="D94" s="3" t="s">
        <v>75</v>
      </c>
      <c r="E94" s="3"/>
      <c r="F94" s="4" t="s">
        <v>39</v>
      </c>
      <c r="G94" s="4" t="s">
        <v>40</v>
      </c>
      <c r="H94" s="4"/>
      <c r="I94" s="1">
        <v>200000000</v>
      </c>
      <c r="J94" s="1"/>
      <c r="K94" s="1">
        <v>200000000</v>
      </c>
      <c r="L94" s="1"/>
      <c r="M94" s="1">
        <v>200000000</v>
      </c>
      <c r="N94" s="1"/>
      <c r="O94" s="1">
        <v>200000000</v>
      </c>
      <c r="P94" s="1"/>
      <c r="Q94" s="1">
        <v>200000000</v>
      </c>
      <c r="R94" s="19">
        <v>1000000000</v>
      </c>
    </row>
    <row r="95" spans="1:18" s="31" customFormat="1" ht="13.5" customHeight="1" x14ac:dyDescent="0.3">
      <c r="A95" s="41"/>
      <c r="B95" s="1"/>
      <c r="C95" s="2"/>
      <c r="E95" s="42" t="s">
        <v>76</v>
      </c>
      <c r="F95" s="4" t="s">
        <v>39</v>
      </c>
      <c r="G95" s="4" t="s">
        <v>40</v>
      </c>
      <c r="H95" s="4"/>
      <c r="I95" s="43">
        <v>5000000</v>
      </c>
      <c r="J95" s="43"/>
      <c r="K95" s="43">
        <v>5000000</v>
      </c>
      <c r="L95" s="43"/>
      <c r="M95" s="43">
        <v>5000000</v>
      </c>
      <c r="N95" s="43"/>
      <c r="O95" s="43">
        <v>5000000</v>
      </c>
      <c r="P95" s="43"/>
      <c r="Q95" s="43">
        <v>5000000</v>
      </c>
      <c r="R95" s="44">
        <v>25000000</v>
      </c>
    </row>
    <row r="96" spans="1:18" s="31" customFormat="1" ht="13.5" customHeight="1" x14ac:dyDescent="0.3">
      <c r="A96" s="41"/>
      <c r="B96" s="41"/>
      <c r="C96" s="2"/>
      <c r="D96" s="3" t="s">
        <v>77</v>
      </c>
      <c r="E96" s="3"/>
      <c r="F96" s="4" t="s">
        <v>39</v>
      </c>
      <c r="G96" s="4" t="s">
        <v>40</v>
      </c>
      <c r="H96" s="4"/>
      <c r="I96" s="1">
        <v>20000000</v>
      </c>
      <c r="J96" s="1"/>
      <c r="K96" s="1">
        <v>20000000</v>
      </c>
      <c r="L96" s="1"/>
      <c r="M96" s="1">
        <v>20000000</v>
      </c>
      <c r="N96" s="1"/>
      <c r="O96" s="1">
        <v>20000000</v>
      </c>
      <c r="P96" s="1"/>
      <c r="Q96" s="1">
        <v>20000000</v>
      </c>
      <c r="R96" s="19">
        <v>100000000</v>
      </c>
    </row>
    <row r="97" spans="1:21" s="31" customFormat="1" ht="13.5" customHeight="1" x14ac:dyDescent="0.3">
      <c r="A97" s="41"/>
      <c r="B97" s="1"/>
      <c r="C97" s="2"/>
      <c r="D97" s="3" t="s">
        <v>78</v>
      </c>
      <c r="E97" s="3"/>
      <c r="F97" s="4" t="s">
        <v>39</v>
      </c>
      <c r="G97" s="4" t="s">
        <v>40</v>
      </c>
      <c r="H97" s="4"/>
      <c r="I97" s="31">
        <v>50000000</v>
      </c>
      <c r="K97" s="31">
        <v>50000000</v>
      </c>
      <c r="M97" s="31">
        <v>50000000</v>
      </c>
      <c r="O97" s="31">
        <v>50000000</v>
      </c>
      <c r="Q97" s="31">
        <v>50000000</v>
      </c>
      <c r="R97" s="37">
        <v>250000000</v>
      </c>
    </row>
    <row r="98" spans="1:21" s="31" customFormat="1" ht="13.5" customHeight="1" x14ac:dyDescent="0.3">
      <c r="A98" s="41"/>
      <c r="B98" s="1"/>
      <c r="C98" s="2"/>
      <c r="D98" s="3" t="s">
        <v>79</v>
      </c>
      <c r="E98" s="3"/>
      <c r="F98" s="4" t="s">
        <v>39</v>
      </c>
      <c r="G98" s="4" t="s">
        <v>40</v>
      </c>
      <c r="H98" s="4"/>
      <c r="I98" s="31">
        <v>2000000</v>
      </c>
      <c r="K98" s="31">
        <v>2000000</v>
      </c>
      <c r="M98" s="31">
        <v>2000000</v>
      </c>
      <c r="O98" s="31">
        <v>2000000</v>
      </c>
      <c r="Q98" s="31">
        <v>2000000</v>
      </c>
      <c r="R98" s="37">
        <v>10000000</v>
      </c>
    </row>
    <row r="99" spans="1:21" s="31" customFormat="1" ht="13.5" customHeight="1" x14ac:dyDescent="0.3">
      <c r="A99" s="41"/>
      <c r="B99" s="1"/>
      <c r="C99" s="2"/>
      <c r="D99" s="3" t="s">
        <v>80</v>
      </c>
      <c r="E99" s="3"/>
      <c r="F99" s="4" t="s">
        <v>39</v>
      </c>
      <c r="G99" s="4" t="s">
        <v>40</v>
      </c>
      <c r="H99" s="4"/>
      <c r="I99" s="31">
        <v>200000000</v>
      </c>
      <c r="K99" s="31">
        <v>200000000</v>
      </c>
      <c r="M99" s="31">
        <v>200000000</v>
      </c>
      <c r="O99" s="31">
        <v>200000000</v>
      </c>
      <c r="Q99" s="31">
        <v>200000000</v>
      </c>
      <c r="R99" s="37">
        <v>1000000000</v>
      </c>
    </row>
    <row r="100" spans="1:21" s="31" customFormat="1" ht="13.5" customHeight="1" x14ac:dyDescent="0.3">
      <c r="A100" s="41"/>
      <c r="B100" s="1"/>
      <c r="C100" s="2"/>
      <c r="E100" s="42" t="s">
        <v>81</v>
      </c>
      <c r="F100" s="4" t="s">
        <v>39</v>
      </c>
      <c r="G100" s="4" t="s">
        <v>40</v>
      </c>
      <c r="H100" s="4"/>
      <c r="I100" s="43">
        <v>3000000</v>
      </c>
      <c r="J100" s="43"/>
      <c r="K100" s="43">
        <v>3000000</v>
      </c>
      <c r="L100" s="43"/>
      <c r="M100" s="43">
        <v>3000000</v>
      </c>
      <c r="N100" s="43"/>
      <c r="O100" s="43">
        <v>3000000</v>
      </c>
      <c r="P100" s="43"/>
      <c r="Q100" s="43">
        <v>3000000</v>
      </c>
      <c r="R100" s="44">
        <v>15000000</v>
      </c>
    </row>
    <row r="101" spans="1:21" ht="13.5" customHeight="1" x14ac:dyDescent="0.3">
      <c r="A101" s="41"/>
      <c r="D101" s="3" t="s">
        <v>82</v>
      </c>
      <c r="F101" s="4" t="s">
        <v>39</v>
      </c>
      <c r="G101" s="4" t="s">
        <v>40</v>
      </c>
      <c r="I101" s="1">
        <v>2500000</v>
      </c>
      <c r="K101" s="1">
        <v>2500000</v>
      </c>
      <c r="M101" s="1">
        <v>2500000</v>
      </c>
      <c r="O101" s="1">
        <v>2500000</v>
      </c>
      <c r="Q101" s="1">
        <v>2500000</v>
      </c>
      <c r="R101" s="19">
        <v>12500000</v>
      </c>
    </row>
    <row r="102" spans="1:21" ht="13.5" customHeight="1" x14ac:dyDescent="0.3">
      <c r="A102" s="41"/>
      <c r="D102" s="3" t="s">
        <v>83</v>
      </c>
      <c r="F102" s="4" t="s">
        <v>39</v>
      </c>
      <c r="G102" s="4" t="s">
        <v>40</v>
      </c>
      <c r="I102" s="1">
        <v>5000000</v>
      </c>
      <c r="K102" s="1">
        <v>5000000</v>
      </c>
      <c r="M102" s="1">
        <v>5000000</v>
      </c>
      <c r="O102" s="1">
        <v>5000000</v>
      </c>
      <c r="Q102" s="1">
        <v>5000000</v>
      </c>
      <c r="R102" s="19">
        <v>25000000</v>
      </c>
    </row>
    <row r="103" spans="1:21" ht="13.5" customHeight="1" x14ac:dyDescent="0.3">
      <c r="A103" s="41"/>
      <c r="D103" s="3" t="s">
        <v>84</v>
      </c>
      <c r="F103" s="4" t="s">
        <v>39</v>
      </c>
      <c r="G103" s="4" t="s">
        <v>40</v>
      </c>
      <c r="I103" s="1">
        <v>0</v>
      </c>
      <c r="K103" s="1">
        <v>0</v>
      </c>
      <c r="M103" s="1">
        <v>0</v>
      </c>
      <c r="O103" s="1">
        <v>0</v>
      </c>
      <c r="Q103" s="1">
        <v>0</v>
      </c>
      <c r="R103" s="19">
        <v>0</v>
      </c>
    </row>
    <row r="104" spans="1:21" ht="13.5" customHeight="1" x14ac:dyDescent="0.3">
      <c r="A104" s="41"/>
      <c r="D104" s="45" t="s">
        <v>85</v>
      </c>
      <c r="E104" s="45"/>
      <c r="F104" s="46" t="s">
        <v>39</v>
      </c>
      <c r="G104" s="46" t="s">
        <v>40</v>
      </c>
      <c r="H104" s="46"/>
      <c r="I104" s="47">
        <v>50000000</v>
      </c>
      <c r="J104" s="47"/>
      <c r="K104" s="47">
        <v>52000000</v>
      </c>
      <c r="L104" s="47"/>
      <c r="M104" s="47">
        <v>54000000</v>
      </c>
      <c r="N104" s="47"/>
      <c r="O104" s="47">
        <v>56000000</v>
      </c>
      <c r="P104" s="47"/>
      <c r="Q104" s="47">
        <v>58000000</v>
      </c>
      <c r="R104" s="48">
        <v>270000000</v>
      </c>
    </row>
    <row r="105" spans="1:21" s="10" customFormat="1" ht="13.5" customHeight="1" x14ac:dyDescent="0.3">
      <c r="C105" s="20"/>
      <c r="D105" s="22" t="s">
        <v>88</v>
      </c>
      <c r="E105" s="22"/>
      <c r="F105" s="34"/>
      <c r="G105" s="34"/>
      <c r="H105" s="34"/>
      <c r="I105" s="10">
        <v>60791930072</v>
      </c>
      <c r="K105" s="10">
        <v>62225010674</v>
      </c>
      <c r="M105" s="10">
        <v>63668282888</v>
      </c>
      <c r="O105" s="10">
        <v>65013670545</v>
      </c>
      <c r="Q105" s="10">
        <v>66483605821</v>
      </c>
      <c r="R105" s="23">
        <v>318182500000</v>
      </c>
    </row>
    <row r="106" spans="1:21" s="41" customFormat="1" ht="13.5" customHeight="1" x14ac:dyDescent="0.3">
      <c r="A106" s="49"/>
      <c r="B106" s="49"/>
      <c r="C106" s="50"/>
      <c r="D106" s="51" t="s">
        <v>89</v>
      </c>
      <c r="E106" s="51"/>
      <c r="F106" s="49"/>
      <c r="G106" s="49"/>
      <c r="H106" s="49"/>
      <c r="I106" s="41">
        <v>58112430072</v>
      </c>
      <c r="K106" s="41">
        <v>59403510674</v>
      </c>
      <c r="M106" s="41">
        <v>60734782888</v>
      </c>
      <c r="O106" s="41">
        <v>61953170545</v>
      </c>
      <c r="Q106" s="41">
        <v>63296105821</v>
      </c>
      <c r="R106" s="52">
        <v>303500000000</v>
      </c>
    </row>
    <row r="107" spans="1:21" s="41" customFormat="1" ht="13.5" customHeight="1" x14ac:dyDescent="0.3">
      <c r="A107" s="49"/>
      <c r="B107" s="49"/>
      <c r="C107" s="50"/>
      <c r="D107" s="51" t="s">
        <v>90</v>
      </c>
      <c r="E107" s="51"/>
      <c r="F107" s="49"/>
      <c r="G107" s="49"/>
      <c r="H107" s="49"/>
      <c r="I107" s="41">
        <v>2679500000</v>
      </c>
      <c r="K107" s="41">
        <v>2821500000</v>
      </c>
      <c r="M107" s="41">
        <v>2933500000</v>
      </c>
      <c r="O107" s="41">
        <v>3060500000</v>
      </c>
      <c r="Q107" s="41">
        <v>3187500000</v>
      </c>
      <c r="R107" s="52">
        <v>14682500000</v>
      </c>
    </row>
    <row r="108" spans="1:21" ht="13.5" customHeight="1" x14ac:dyDescent="0.3">
      <c r="A108" s="34"/>
      <c r="B108" s="34"/>
      <c r="C108" s="53"/>
      <c r="D108" s="54"/>
      <c r="E108" s="54"/>
      <c r="F108" s="34"/>
      <c r="G108" s="34"/>
      <c r="H108" s="34"/>
      <c r="J108" s="10"/>
      <c r="L108" s="10"/>
      <c r="N108" s="10"/>
      <c r="P108" s="10"/>
      <c r="R108" s="19"/>
    </row>
    <row r="109" spans="1:21" ht="13.5" customHeight="1" x14ac:dyDescent="0.25">
      <c r="A109" s="4"/>
      <c r="B109" s="4"/>
      <c r="C109" s="55"/>
      <c r="D109" s="56" t="s">
        <v>91</v>
      </c>
      <c r="E109" s="56"/>
      <c r="F109" s="46"/>
      <c r="G109" s="46"/>
      <c r="H109" s="46"/>
      <c r="I109" s="47">
        <v>9454400000</v>
      </c>
      <c r="J109" s="47"/>
      <c r="K109" s="47">
        <v>9454400000</v>
      </c>
      <c r="L109" s="47"/>
      <c r="M109" s="47">
        <v>9454400000</v>
      </c>
      <c r="N109" s="47"/>
      <c r="O109" s="47">
        <v>9454400000</v>
      </c>
      <c r="P109" s="47"/>
      <c r="Q109" s="47">
        <v>9454400000</v>
      </c>
      <c r="R109" s="48">
        <v>47272000000</v>
      </c>
    </row>
    <row r="110" spans="1:21" ht="13.5" customHeight="1" x14ac:dyDescent="0.3">
      <c r="D110" s="22" t="s">
        <v>269</v>
      </c>
      <c r="E110" s="22"/>
      <c r="I110" s="10">
        <v>70246330072</v>
      </c>
      <c r="J110" s="10"/>
      <c r="K110" s="10">
        <v>71679410674</v>
      </c>
      <c r="L110" s="10"/>
      <c r="M110" s="10">
        <v>73122682888</v>
      </c>
      <c r="N110" s="10"/>
      <c r="O110" s="10">
        <v>74468070545</v>
      </c>
      <c r="P110" s="10"/>
      <c r="Q110" s="10">
        <v>75938005821</v>
      </c>
      <c r="R110" s="23">
        <v>365454500000</v>
      </c>
    </row>
    <row r="111" spans="1:21" ht="13.5" customHeight="1" x14ac:dyDescent="0.3">
      <c r="D111" s="22"/>
      <c r="E111" s="22"/>
      <c r="I111" s="10"/>
      <c r="J111" s="10"/>
      <c r="K111" s="10"/>
      <c r="L111" s="10"/>
      <c r="M111" s="10"/>
      <c r="N111" s="10"/>
      <c r="O111" s="10"/>
      <c r="P111" s="10"/>
      <c r="Q111" s="10"/>
      <c r="R111" s="23"/>
    </row>
    <row r="112" spans="1:21" ht="13.5" customHeight="1" x14ac:dyDescent="0.3">
      <c r="D112" s="57" t="s">
        <v>93</v>
      </c>
      <c r="E112" s="57"/>
      <c r="I112" s="58">
        <v>57473430072</v>
      </c>
      <c r="J112" s="57"/>
      <c r="K112" s="58">
        <v>58764510674</v>
      </c>
      <c r="L112" s="57"/>
      <c r="M112" s="58">
        <v>60095782888</v>
      </c>
      <c r="N112" s="57"/>
      <c r="O112" s="58">
        <v>61314170545</v>
      </c>
      <c r="P112" s="57"/>
      <c r="Q112" s="58">
        <v>62657105821</v>
      </c>
      <c r="R112" s="59">
        <v>300305000000</v>
      </c>
      <c r="S112" s="60"/>
      <c r="T112" s="10"/>
      <c r="U112" s="10"/>
    </row>
    <row r="113" spans="1:20" ht="13.5" customHeight="1" x14ac:dyDescent="0.25">
      <c r="R113" s="19"/>
    </row>
    <row r="114" spans="1:20" ht="13.5" customHeight="1" x14ac:dyDescent="0.25">
      <c r="D114" s="3" t="s">
        <v>94</v>
      </c>
      <c r="R114" s="19"/>
    </row>
    <row r="115" spans="1:20" ht="13.5" customHeight="1" x14ac:dyDescent="0.25">
      <c r="D115" s="3" t="s">
        <v>95</v>
      </c>
      <c r="R115" s="19"/>
    </row>
    <row r="116" spans="1:20" ht="13.5" customHeight="1" x14ac:dyDescent="0.25">
      <c r="D116" s="3" t="s">
        <v>96</v>
      </c>
      <c r="R116" s="19"/>
    </row>
    <row r="117" spans="1:20" ht="13.5" customHeight="1" x14ac:dyDescent="0.25">
      <c r="D117" s="3" t="s">
        <v>97</v>
      </c>
      <c r="R117" s="19"/>
    </row>
    <row r="118" spans="1:20" ht="13.5" customHeight="1" x14ac:dyDescent="0.25">
      <c r="D118" s="3" t="s">
        <v>98</v>
      </c>
      <c r="R118" s="19"/>
    </row>
    <row r="119" spans="1:20" ht="13.5" customHeight="1" x14ac:dyDescent="0.25">
      <c r="R119" s="19"/>
    </row>
    <row r="120" spans="1:20" ht="13.5" customHeight="1" x14ac:dyDescent="0.3">
      <c r="A120" s="12" t="s">
        <v>270</v>
      </c>
      <c r="R120" s="19"/>
      <c r="S120" s="18"/>
      <c r="T120" s="18"/>
    </row>
    <row r="121" spans="1:20" ht="13.5" customHeight="1" x14ac:dyDescent="0.3">
      <c r="A121" s="12"/>
      <c r="R121" s="19"/>
      <c r="S121" s="18"/>
    </row>
    <row r="122" spans="1:20" ht="13.5" customHeight="1" x14ac:dyDescent="0.3">
      <c r="B122" s="10" t="s">
        <v>271</v>
      </c>
      <c r="R122" s="19"/>
    </row>
    <row r="123" spans="1:20" ht="13.5" customHeight="1" x14ac:dyDescent="0.25">
      <c r="R123" s="19"/>
    </row>
    <row r="124" spans="1:20" s="10" customFormat="1" ht="13.5" customHeight="1" x14ac:dyDescent="0.3">
      <c r="C124" s="20" t="s">
        <v>99</v>
      </c>
      <c r="D124" s="22"/>
      <c r="E124" s="22"/>
      <c r="F124" s="34"/>
      <c r="G124" s="34"/>
      <c r="H124" s="34"/>
      <c r="R124" s="23"/>
    </row>
    <row r="125" spans="1:20" ht="13.5" customHeight="1" x14ac:dyDescent="0.25">
      <c r="R125" s="19"/>
    </row>
    <row r="126" spans="1:20" ht="13.5" customHeight="1" x14ac:dyDescent="0.3">
      <c r="D126" s="22" t="s">
        <v>100</v>
      </c>
      <c r="E126" s="22"/>
      <c r="R126" s="19"/>
    </row>
    <row r="127" spans="1:20" ht="13.5" customHeight="1" x14ac:dyDescent="0.25">
      <c r="D127" s="3" t="s">
        <v>101</v>
      </c>
      <c r="F127" s="4" t="s">
        <v>39</v>
      </c>
      <c r="G127" s="4" t="s">
        <v>40</v>
      </c>
      <c r="I127" s="5" t="s">
        <v>272</v>
      </c>
      <c r="J127" s="5"/>
      <c r="K127" s="5" t="s">
        <v>272</v>
      </c>
      <c r="L127" s="5"/>
      <c r="M127" s="5" t="s">
        <v>272</v>
      </c>
      <c r="N127" s="5"/>
      <c r="O127" s="5" t="s">
        <v>272</v>
      </c>
      <c r="P127" s="5"/>
      <c r="Q127" s="5" t="s">
        <v>272</v>
      </c>
      <c r="R127" s="19"/>
    </row>
    <row r="128" spans="1:20" ht="13.5" customHeight="1" x14ac:dyDescent="0.25">
      <c r="D128" s="45" t="s">
        <v>103</v>
      </c>
      <c r="E128" s="45"/>
      <c r="F128" s="46" t="s">
        <v>39</v>
      </c>
      <c r="G128" s="46" t="s">
        <v>40</v>
      </c>
      <c r="H128" s="46"/>
      <c r="I128" s="47">
        <v>5000000</v>
      </c>
      <c r="J128" s="47"/>
      <c r="K128" s="47">
        <v>5000000</v>
      </c>
      <c r="L128" s="47"/>
      <c r="M128" s="47">
        <v>5000000</v>
      </c>
      <c r="N128" s="47"/>
      <c r="O128" s="47">
        <v>5000000</v>
      </c>
      <c r="P128" s="47"/>
      <c r="Q128" s="47">
        <v>5000000</v>
      </c>
      <c r="R128" s="48">
        <v>25000000</v>
      </c>
    </row>
    <row r="129" spans="4:19" ht="13.5" customHeight="1" x14ac:dyDescent="0.3">
      <c r="D129" s="54"/>
      <c r="E129" s="54" t="s">
        <v>104</v>
      </c>
      <c r="I129" s="10">
        <v>5000000</v>
      </c>
      <c r="K129" s="10">
        <v>5000000</v>
      </c>
      <c r="M129" s="10">
        <v>5000000</v>
      </c>
      <c r="O129" s="10">
        <v>5000000</v>
      </c>
      <c r="Q129" s="10">
        <v>5000000</v>
      </c>
      <c r="R129" s="23">
        <v>25000000</v>
      </c>
    </row>
    <row r="130" spans="4:19" ht="13.5" customHeight="1" x14ac:dyDescent="0.25">
      <c r="R130" s="19"/>
    </row>
    <row r="131" spans="4:19" ht="13.5" customHeight="1" x14ac:dyDescent="0.3">
      <c r="D131" s="22" t="s">
        <v>105</v>
      </c>
      <c r="E131" s="22"/>
      <c r="R131" s="19"/>
    </row>
    <row r="132" spans="4:19" ht="13.5" customHeight="1" x14ac:dyDescent="0.25">
      <c r="D132" s="3" t="s">
        <v>106</v>
      </c>
      <c r="F132" s="4" t="s">
        <v>39</v>
      </c>
      <c r="G132" s="4" t="s">
        <v>40</v>
      </c>
      <c r="I132" s="1">
        <v>2000000000</v>
      </c>
      <c r="K132" s="1">
        <v>2000000000</v>
      </c>
      <c r="M132" s="1">
        <v>2000000000</v>
      </c>
      <c r="O132" s="1">
        <v>2000000000</v>
      </c>
      <c r="Q132" s="1">
        <v>2000000000</v>
      </c>
      <c r="R132" s="19">
        <v>10000000000</v>
      </c>
    </row>
    <row r="133" spans="4:19" ht="13.5" customHeight="1" x14ac:dyDescent="0.25">
      <c r="D133" s="3" t="s">
        <v>107</v>
      </c>
      <c r="F133" s="4" t="s">
        <v>39</v>
      </c>
      <c r="G133" s="4" t="s">
        <v>40</v>
      </c>
      <c r="I133" s="1">
        <v>1500000000</v>
      </c>
      <c r="K133" s="1">
        <v>1500000000</v>
      </c>
      <c r="M133" s="1">
        <v>1500000000</v>
      </c>
      <c r="O133" s="1">
        <v>1500000000</v>
      </c>
      <c r="Q133" s="1">
        <v>1500000000</v>
      </c>
      <c r="R133" s="19">
        <v>7500000000</v>
      </c>
    </row>
    <row r="134" spans="4:19" ht="13.5" customHeight="1" x14ac:dyDescent="0.25">
      <c r="D134" s="3" t="s">
        <v>108</v>
      </c>
      <c r="F134" s="4" t="s">
        <v>39</v>
      </c>
      <c r="G134" s="4" t="s">
        <v>40</v>
      </c>
      <c r="I134" s="1">
        <v>3750000</v>
      </c>
      <c r="K134" s="1">
        <v>3750000</v>
      </c>
      <c r="M134" s="1">
        <v>3750000</v>
      </c>
      <c r="O134" s="1">
        <v>3750000</v>
      </c>
      <c r="Q134" s="1">
        <v>3750000</v>
      </c>
      <c r="R134" s="19">
        <v>18750000</v>
      </c>
    </row>
    <row r="135" spans="4:19" ht="13.5" customHeight="1" x14ac:dyDescent="0.3">
      <c r="E135" s="27" t="s">
        <v>109</v>
      </c>
      <c r="F135" s="4" t="s">
        <v>39</v>
      </c>
      <c r="G135" s="4" t="s">
        <v>40</v>
      </c>
      <c r="I135" s="61">
        <v>1600000</v>
      </c>
      <c r="J135" s="41"/>
      <c r="K135" s="61">
        <v>1800000</v>
      </c>
      <c r="L135" s="41"/>
      <c r="M135" s="61">
        <v>2000000</v>
      </c>
      <c r="N135" s="41"/>
      <c r="O135" s="61">
        <v>2200000</v>
      </c>
      <c r="P135" s="41"/>
      <c r="Q135" s="61">
        <v>2400000</v>
      </c>
      <c r="R135" s="62">
        <v>10000000</v>
      </c>
      <c r="S135" s="41"/>
    </row>
    <row r="136" spans="4:19" ht="13.5" customHeight="1" x14ac:dyDescent="0.25">
      <c r="D136" s="3" t="s">
        <v>110</v>
      </c>
      <c r="F136" s="4" t="s">
        <v>39</v>
      </c>
      <c r="G136" s="4" t="s">
        <v>40</v>
      </c>
      <c r="I136" s="1">
        <v>800000000</v>
      </c>
      <c r="K136" s="1">
        <v>800000000</v>
      </c>
      <c r="M136" s="1">
        <v>800000000</v>
      </c>
      <c r="O136" s="1">
        <v>800000000</v>
      </c>
      <c r="Q136" s="1">
        <v>800000000</v>
      </c>
      <c r="R136" s="19">
        <v>4000000000</v>
      </c>
    </row>
    <row r="137" spans="4:19" ht="13.5" customHeight="1" x14ac:dyDescent="0.25">
      <c r="D137" s="3" t="s">
        <v>86</v>
      </c>
      <c r="F137" s="4" t="s">
        <v>39</v>
      </c>
      <c r="G137" s="4" t="s">
        <v>40</v>
      </c>
      <c r="I137" s="1">
        <v>200000000</v>
      </c>
      <c r="K137" s="1">
        <v>200000000</v>
      </c>
      <c r="M137" s="1">
        <v>200000000</v>
      </c>
      <c r="O137" s="1">
        <v>200000000</v>
      </c>
      <c r="Q137" s="1">
        <v>200000000</v>
      </c>
      <c r="R137" s="19">
        <v>1000000000</v>
      </c>
    </row>
    <row r="138" spans="4:19" ht="13.5" customHeight="1" x14ac:dyDescent="0.25">
      <c r="D138" s="45" t="s">
        <v>111</v>
      </c>
      <c r="E138" s="45"/>
      <c r="F138" s="46" t="s">
        <v>39</v>
      </c>
      <c r="G138" s="46" t="s">
        <v>40</v>
      </c>
      <c r="H138" s="46"/>
      <c r="I138" s="47">
        <v>100000000</v>
      </c>
      <c r="J138" s="47"/>
      <c r="K138" s="47">
        <v>100000000</v>
      </c>
      <c r="L138" s="47"/>
      <c r="M138" s="47">
        <v>100000000</v>
      </c>
      <c r="N138" s="47"/>
      <c r="O138" s="47">
        <v>100000000</v>
      </c>
      <c r="P138" s="47"/>
      <c r="Q138" s="63">
        <v>100000000</v>
      </c>
      <c r="R138" s="48">
        <v>500000000</v>
      </c>
    </row>
    <row r="139" spans="4:19" ht="13.5" customHeight="1" x14ac:dyDescent="0.3">
      <c r="D139" s="54"/>
      <c r="E139" s="54" t="s">
        <v>104</v>
      </c>
      <c r="I139" s="10">
        <v>4603750000</v>
      </c>
      <c r="J139" s="10"/>
      <c r="K139" s="10">
        <v>4603750000</v>
      </c>
      <c r="L139" s="10"/>
      <c r="M139" s="10">
        <v>4603750000</v>
      </c>
      <c r="N139" s="10"/>
      <c r="O139" s="10">
        <v>4603750000</v>
      </c>
      <c r="P139" s="10"/>
      <c r="Q139" s="10">
        <v>4603750000</v>
      </c>
      <c r="R139" s="23">
        <v>23018750000</v>
      </c>
    </row>
    <row r="140" spans="4:19" ht="13.5" customHeight="1" x14ac:dyDescent="0.3">
      <c r="D140" s="54"/>
      <c r="E140" s="54"/>
      <c r="I140" s="10"/>
      <c r="K140" s="10"/>
      <c r="M140" s="10"/>
      <c r="O140" s="10"/>
      <c r="Q140" s="10"/>
      <c r="R140" s="23"/>
    </row>
    <row r="141" spans="4:19" ht="13.5" customHeight="1" x14ac:dyDescent="0.3">
      <c r="D141" s="22" t="s">
        <v>112</v>
      </c>
      <c r="E141" s="22"/>
      <c r="R141" s="19"/>
    </row>
    <row r="142" spans="4:19" ht="13.5" customHeight="1" x14ac:dyDescent="0.25">
      <c r="D142" s="3" t="s">
        <v>113</v>
      </c>
      <c r="F142" s="4" t="s">
        <v>39</v>
      </c>
      <c r="G142" s="4" t="s">
        <v>40</v>
      </c>
      <c r="I142" s="1">
        <v>50000000</v>
      </c>
      <c r="K142" s="1">
        <v>50000000</v>
      </c>
      <c r="M142" s="1">
        <v>50000000</v>
      </c>
      <c r="O142" s="1">
        <v>50000000</v>
      </c>
      <c r="Q142" s="1">
        <v>50000000</v>
      </c>
      <c r="R142" s="19">
        <v>250000000</v>
      </c>
    </row>
    <row r="143" spans="4:19" ht="13.5" customHeight="1" x14ac:dyDescent="0.25">
      <c r="D143" s="45" t="s">
        <v>114</v>
      </c>
      <c r="E143" s="45"/>
      <c r="F143" s="46" t="s">
        <v>39</v>
      </c>
      <c r="G143" s="46" t="s">
        <v>40</v>
      </c>
      <c r="H143" s="46"/>
      <c r="I143" s="47">
        <v>70000000</v>
      </c>
      <c r="J143" s="47"/>
      <c r="K143" s="47"/>
      <c r="L143" s="47"/>
      <c r="M143" s="47"/>
      <c r="N143" s="47"/>
      <c r="O143" s="47"/>
      <c r="P143" s="47"/>
      <c r="Q143" s="47"/>
      <c r="R143" s="48">
        <v>70000000</v>
      </c>
    </row>
    <row r="144" spans="4:19" ht="13.5" customHeight="1" x14ac:dyDescent="0.3">
      <c r="D144" s="22"/>
      <c r="E144" s="54" t="s">
        <v>104</v>
      </c>
      <c r="I144" s="10">
        <v>120000000</v>
      </c>
      <c r="K144" s="10">
        <v>50000000</v>
      </c>
      <c r="M144" s="10">
        <v>50000000</v>
      </c>
      <c r="O144" s="10">
        <v>50000000</v>
      </c>
      <c r="Q144" s="10">
        <v>50000000</v>
      </c>
      <c r="R144" s="23">
        <v>320000000</v>
      </c>
    </row>
    <row r="145" spans="1:19" ht="13.5" customHeight="1" x14ac:dyDescent="0.3">
      <c r="D145" s="64"/>
      <c r="E145" s="64"/>
      <c r="F145" s="46"/>
      <c r="G145" s="46"/>
      <c r="H145" s="46"/>
      <c r="I145" s="65"/>
      <c r="J145" s="47"/>
      <c r="K145" s="65"/>
      <c r="L145" s="47"/>
      <c r="M145" s="65"/>
      <c r="N145" s="47"/>
      <c r="O145" s="65"/>
      <c r="P145" s="47"/>
      <c r="Q145" s="65"/>
      <c r="R145" s="66"/>
    </row>
    <row r="146" spans="1:19" s="10" customFormat="1" ht="13.5" customHeight="1" x14ac:dyDescent="0.3">
      <c r="C146" s="20"/>
      <c r="D146" s="22" t="s">
        <v>115</v>
      </c>
      <c r="E146" s="22"/>
      <c r="F146" s="34"/>
      <c r="G146" s="34"/>
      <c r="H146" s="34"/>
      <c r="I146" s="10">
        <v>4728750000</v>
      </c>
      <c r="K146" s="10">
        <v>4658750000</v>
      </c>
      <c r="M146" s="10">
        <v>4658750000</v>
      </c>
      <c r="O146" s="10">
        <v>4658750000</v>
      </c>
      <c r="Q146" s="10">
        <v>4658750000</v>
      </c>
      <c r="R146" s="23">
        <v>23363750000</v>
      </c>
    </row>
    <row r="147" spans="1:19" s="41" customFormat="1" ht="13.5" customHeight="1" x14ac:dyDescent="0.3">
      <c r="A147" s="49"/>
      <c r="B147" s="49"/>
      <c r="C147" s="50"/>
      <c r="D147" s="51" t="s">
        <v>90</v>
      </c>
      <c r="E147" s="54"/>
      <c r="F147" s="49"/>
      <c r="G147" s="49"/>
      <c r="H147" s="49"/>
      <c r="I147" s="41">
        <v>4728750000</v>
      </c>
      <c r="K147" s="41">
        <v>4658750000</v>
      </c>
      <c r="M147" s="41">
        <v>4658750000</v>
      </c>
      <c r="O147" s="41">
        <v>4658750000</v>
      </c>
      <c r="Q147" s="41">
        <v>4658750000</v>
      </c>
      <c r="R147" s="52">
        <v>23363750000</v>
      </c>
    </row>
    <row r="148" spans="1:19" s="41" customFormat="1" ht="13.5" customHeight="1" x14ac:dyDescent="0.3">
      <c r="A148" s="49"/>
      <c r="B148" s="49"/>
      <c r="C148" s="50"/>
      <c r="D148" s="51"/>
      <c r="E148" s="54"/>
      <c r="F148" s="49"/>
      <c r="G148" s="49"/>
      <c r="H148" s="49"/>
      <c r="R148" s="52"/>
    </row>
    <row r="149" spans="1:19" s="41" customFormat="1" ht="13.5" customHeight="1" x14ac:dyDescent="0.3">
      <c r="A149" s="49"/>
      <c r="B149" s="49"/>
      <c r="C149" s="50"/>
      <c r="D149" s="56" t="s">
        <v>116</v>
      </c>
      <c r="E149" s="56"/>
      <c r="F149" s="46" t="s">
        <v>39</v>
      </c>
      <c r="G149" s="46" t="s">
        <v>117</v>
      </c>
      <c r="H149" s="46"/>
      <c r="I149" s="47">
        <v>20000000</v>
      </c>
      <c r="J149" s="47"/>
      <c r="K149" s="47">
        <v>20000000</v>
      </c>
      <c r="L149" s="47"/>
      <c r="M149" s="47">
        <v>20000000</v>
      </c>
      <c r="N149" s="47"/>
      <c r="O149" s="47">
        <v>20000000</v>
      </c>
      <c r="P149" s="47"/>
      <c r="Q149" s="47">
        <v>20000000</v>
      </c>
      <c r="R149" s="48">
        <v>100000000</v>
      </c>
    </row>
    <row r="150" spans="1:19" s="41" customFormat="1" ht="13.5" customHeight="1" x14ac:dyDescent="0.3">
      <c r="A150" s="49"/>
      <c r="B150" s="49"/>
      <c r="C150" s="50"/>
      <c r="D150" s="22" t="s">
        <v>115</v>
      </c>
      <c r="E150" s="22"/>
      <c r="F150" s="4"/>
      <c r="G150" s="4"/>
      <c r="H150" s="4"/>
      <c r="I150" s="10">
        <v>20000000</v>
      </c>
      <c r="J150" s="1"/>
      <c r="K150" s="10">
        <v>20000000</v>
      </c>
      <c r="L150" s="1"/>
      <c r="M150" s="10">
        <v>20000000</v>
      </c>
      <c r="N150" s="1"/>
      <c r="O150" s="10">
        <v>20000000</v>
      </c>
      <c r="P150" s="1"/>
      <c r="Q150" s="10">
        <v>20000000</v>
      </c>
      <c r="R150" s="67">
        <v>100000000</v>
      </c>
    </row>
    <row r="151" spans="1:19" ht="13.5" customHeight="1" x14ac:dyDescent="0.3">
      <c r="A151" s="34"/>
      <c r="B151" s="34"/>
      <c r="C151" s="53"/>
      <c r="D151" s="51" t="s">
        <v>118</v>
      </c>
      <c r="E151" s="22"/>
      <c r="F151" s="34"/>
      <c r="G151" s="34"/>
      <c r="H151" s="34"/>
      <c r="I151" s="41">
        <v>20000000</v>
      </c>
      <c r="J151" s="10"/>
      <c r="K151" s="41">
        <v>20000000</v>
      </c>
      <c r="L151" s="10"/>
      <c r="M151" s="41">
        <v>20000000</v>
      </c>
      <c r="N151" s="10"/>
      <c r="O151" s="41">
        <v>20000000</v>
      </c>
      <c r="P151" s="10"/>
      <c r="Q151" s="41">
        <v>20000000</v>
      </c>
      <c r="R151" s="52">
        <v>100000000</v>
      </c>
    </row>
    <row r="152" spans="1:19" ht="13.5" customHeight="1" x14ac:dyDescent="0.25">
      <c r="A152" s="4"/>
      <c r="B152" s="4"/>
      <c r="C152" s="55"/>
      <c r="D152" s="1"/>
      <c r="E152" s="1"/>
      <c r="F152" s="1"/>
      <c r="G152" s="1"/>
      <c r="H152" s="1"/>
      <c r="R152" s="19"/>
    </row>
    <row r="153" spans="1:19" ht="13.5" customHeight="1" x14ac:dyDescent="0.25">
      <c r="A153" s="4"/>
      <c r="B153" s="4"/>
      <c r="C153" s="55"/>
      <c r="D153" s="68" t="s">
        <v>119</v>
      </c>
      <c r="E153" s="68"/>
      <c r="I153" s="1">
        <v>60000000</v>
      </c>
      <c r="K153" s="1">
        <v>60000000</v>
      </c>
      <c r="M153" s="1">
        <v>60000000</v>
      </c>
      <c r="O153" s="1">
        <v>60000000</v>
      </c>
      <c r="Q153" s="1">
        <v>60000000</v>
      </c>
      <c r="R153" s="19">
        <v>300000000</v>
      </c>
    </row>
    <row r="154" spans="1:19" ht="13.5" customHeight="1" x14ac:dyDescent="0.25">
      <c r="A154" s="4"/>
      <c r="B154" s="4"/>
      <c r="C154" s="55"/>
      <c r="D154" s="56" t="s">
        <v>91</v>
      </c>
      <c r="E154" s="56"/>
      <c r="F154" s="46"/>
      <c r="G154" s="46"/>
      <c r="H154" s="46"/>
      <c r="I154" s="47">
        <v>3800000000</v>
      </c>
      <c r="J154" s="47"/>
      <c r="K154" s="47">
        <v>3800000000</v>
      </c>
      <c r="L154" s="47"/>
      <c r="M154" s="47">
        <v>3800000000</v>
      </c>
      <c r="N154" s="47"/>
      <c r="O154" s="47">
        <v>3800000000</v>
      </c>
      <c r="P154" s="47"/>
      <c r="Q154" s="47">
        <v>3800000000</v>
      </c>
      <c r="R154" s="48">
        <v>19000000000</v>
      </c>
    </row>
    <row r="155" spans="1:19" ht="13.5" customHeight="1" x14ac:dyDescent="0.3">
      <c r="D155" s="22" t="s">
        <v>273</v>
      </c>
      <c r="E155" s="22"/>
      <c r="I155" s="10">
        <v>8608750000</v>
      </c>
      <c r="J155" s="10"/>
      <c r="K155" s="10">
        <v>8538750000</v>
      </c>
      <c r="L155" s="10"/>
      <c r="M155" s="10">
        <v>8538750000</v>
      </c>
      <c r="N155" s="10"/>
      <c r="O155" s="10">
        <v>8538750000</v>
      </c>
      <c r="P155" s="10"/>
      <c r="Q155" s="10">
        <v>8538750000</v>
      </c>
      <c r="R155" s="23">
        <v>42763750000</v>
      </c>
    </row>
    <row r="156" spans="1:19" ht="13.5" customHeight="1" x14ac:dyDescent="0.3">
      <c r="A156" s="12"/>
      <c r="R156" s="19"/>
      <c r="S156" s="18"/>
    </row>
    <row r="157" spans="1:19" ht="13.5" customHeight="1" x14ac:dyDescent="0.3">
      <c r="B157" s="10" t="s">
        <v>274</v>
      </c>
      <c r="C157" s="20"/>
      <c r="R157" s="19"/>
    </row>
    <row r="158" spans="1:19" ht="13.5" customHeight="1" x14ac:dyDescent="0.3">
      <c r="A158" s="10"/>
      <c r="B158" s="10"/>
      <c r="C158" s="20"/>
      <c r="R158" s="19"/>
    </row>
    <row r="159" spans="1:19" ht="13.5" customHeight="1" x14ac:dyDescent="0.3">
      <c r="B159" s="21"/>
      <c r="C159" s="20" t="s">
        <v>121</v>
      </c>
      <c r="R159" s="19"/>
    </row>
    <row r="160" spans="1:19" ht="13.5" customHeight="1" x14ac:dyDescent="0.25">
      <c r="R160" s="19"/>
    </row>
    <row r="161" spans="1:18" ht="13.5" customHeight="1" x14ac:dyDescent="0.25">
      <c r="D161" s="3" t="s">
        <v>122</v>
      </c>
      <c r="F161" s="4" t="s">
        <v>39</v>
      </c>
      <c r="G161" s="4" t="s">
        <v>40</v>
      </c>
      <c r="I161" s="1">
        <v>248000000</v>
      </c>
      <c r="K161" s="1">
        <v>254000000</v>
      </c>
      <c r="M161" s="1">
        <v>263000000</v>
      </c>
      <c r="O161" s="1">
        <v>271000000</v>
      </c>
      <c r="Q161" s="1">
        <v>279000000</v>
      </c>
      <c r="R161" s="19">
        <v>1315000000</v>
      </c>
    </row>
    <row r="162" spans="1:18" ht="13.5" customHeight="1" x14ac:dyDescent="0.25">
      <c r="D162" s="3" t="s">
        <v>124</v>
      </c>
      <c r="F162" s="4" t="s">
        <v>39</v>
      </c>
      <c r="G162" s="4" t="s">
        <v>40</v>
      </c>
      <c r="I162" s="1">
        <v>43000000</v>
      </c>
      <c r="K162" s="1">
        <v>44000000</v>
      </c>
      <c r="M162" s="1">
        <v>45000000</v>
      </c>
      <c r="O162" s="1">
        <v>46000000</v>
      </c>
      <c r="Q162" s="1">
        <v>47000000</v>
      </c>
      <c r="R162" s="19">
        <v>225000000</v>
      </c>
    </row>
    <row r="163" spans="1:18" ht="13.5" customHeight="1" x14ac:dyDescent="0.25">
      <c r="D163" s="3" t="s">
        <v>125</v>
      </c>
      <c r="F163" s="4" t="s">
        <v>39</v>
      </c>
      <c r="G163" s="4" t="s">
        <v>40</v>
      </c>
      <c r="I163" s="1">
        <v>1570000000</v>
      </c>
      <c r="K163" s="1">
        <v>1100000000</v>
      </c>
      <c r="M163" s="1">
        <v>1200000000</v>
      </c>
      <c r="O163" s="1">
        <v>1300000000</v>
      </c>
      <c r="Q163" s="1">
        <v>1400000000</v>
      </c>
      <c r="R163" s="19">
        <v>6570000000</v>
      </c>
    </row>
    <row r="164" spans="1:18" ht="13.5" customHeight="1" x14ac:dyDescent="0.25">
      <c r="D164" s="3" t="s">
        <v>126</v>
      </c>
      <c r="F164" s="4" t="s">
        <v>39</v>
      </c>
      <c r="G164" s="4" t="s">
        <v>40</v>
      </c>
      <c r="I164" s="1">
        <v>2300000000</v>
      </c>
      <c r="K164" s="1">
        <v>2200000000</v>
      </c>
      <c r="M164" s="1">
        <v>2450000000</v>
      </c>
      <c r="O164" s="1">
        <v>2700000000</v>
      </c>
      <c r="Q164" s="1">
        <v>3000000000</v>
      </c>
      <c r="R164" s="19">
        <v>12650000000</v>
      </c>
    </row>
    <row r="165" spans="1:18" ht="13.5" customHeight="1" x14ac:dyDescent="0.25">
      <c r="D165" s="3" t="s">
        <v>127</v>
      </c>
      <c r="F165" s="4" t="s">
        <v>39</v>
      </c>
      <c r="G165" s="4" t="s">
        <v>40</v>
      </c>
      <c r="I165" s="1">
        <v>1000000000</v>
      </c>
      <c r="K165" s="1">
        <v>1000000000</v>
      </c>
      <c r="M165" s="1">
        <v>1000000000</v>
      </c>
      <c r="O165" s="1">
        <v>1000000000</v>
      </c>
      <c r="Q165" s="1">
        <v>1000000000</v>
      </c>
      <c r="R165" s="19">
        <v>5000000000</v>
      </c>
    </row>
    <row r="166" spans="1:18" ht="13.5" customHeight="1" x14ac:dyDescent="0.25">
      <c r="D166" s="3" t="s">
        <v>128</v>
      </c>
      <c r="F166" s="4" t="s">
        <v>39</v>
      </c>
      <c r="G166" s="4" t="s">
        <v>40</v>
      </c>
      <c r="I166" s="1">
        <v>500000000</v>
      </c>
      <c r="K166" s="1">
        <v>500000000</v>
      </c>
      <c r="M166" s="1">
        <v>500000000</v>
      </c>
      <c r="O166" s="1">
        <v>500000000</v>
      </c>
      <c r="Q166" s="1">
        <v>500000000</v>
      </c>
      <c r="R166" s="19">
        <v>2500000000</v>
      </c>
    </row>
    <row r="167" spans="1:18" ht="13.5" customHeight="1" x14ac:dyDescent="0.25">
      <c r="D167" s="3" t="s">
        <v>129</v>
      </c>
      <c r="F167" s="4" t="s">
        <v>39</v>
      </c>
      <c r="G167" s="4" t="s">
        <v>40</v>
      </c>
      <c r="I167" s="1">
        <v>50000000</v>
      </c>
      <c r="K167" s="1">
        <v>50000000</v>
      </c>
      <c r="M167" s="1">
        <v>50000000</v>
      </c>
      <c r="O167" s="1">
        <v>50000000</v>
      </c>
      <c r="Q167" s="1">
        <v>50000000</v>
      </c>
      <c r="R167" s="19">
        <v>250000000</v>
      </c>
    </row>
    <row r="168" spans="1:18" ht="13.5" customHeight="1" x14ac:dyDescent="0.25">
      <c r="D168" s="3" t="s">
        <v>130</v>
      </c>
      <c r="F168" s="4" t="s">
        <v>39</v>
      </c>
      <c r="G168" s="4" t="s">
        <v>40</v>
      </c>
      <c r="I168" s="1">
        <v>7500000</v>
      </c>
      <c r="K168" s="1">
        <v>7500000</v>
      </c>
      <c r="M168" s="1">
        <v>0</v>
      </c>
      <c r="O168" s="1">
        <v>0</v>
      </c>
      <c r="Q168" s="1">
        <v>0</v>
      </c>
      <c r="R168" s="19">
        <v>15000000</v>
      </c>
    </row>
    <row r="169" spans="1:18" ht="13.5" customHeight="1" x14ac:dyDescent="0.25">
      <c r="D169" s="45" t="s">
        <v>275</v>
      </c>
      <c r="E169" s="45"/>
      <c r="F169" s="46" t="s">
        <v>39</v>
      </c>
      <c r="G169" s="46" t="s">
        <v>40</v>
      </c>
      <c r="H169" s="46"/>
      <c r="I169" s="47">
        <v>1500000000</v>
      </c>
      <c r="J169" s="47"/>
      <c r="K169" s="47">
        <v>1500000000</v>
      </c>
      <c r="L169" s="47"/>
      <c r="M169" s="47">
        <v>1500000000</v>
      </c>
      <c r="N169" s="47"/>
      <c r="O169" s="47">
        <v>1500000000</v>
      </c>
      <c r="P169" s="47"/>
      <c r="Q169" s="47">
        <v>1500000000</v>
      </c>
      <c r="R169" s="48">
        <v>7500000000</v>
      </c>
    </row>
    <row r="170" spans="1:18" ht="13.5" customHeight="1" x14ac:dyDescent="0.3">
      <c r="D170" s="69" t="s">
        <v>132</v>
      </c>
      <c r="E170" s="69"/>
      <c r="I170" s="10">
        <v>7218500000</v>
      </c>
      <c r="J170" s="10"/>
      <c r="K170" s="10">
        <v>6655500000</v>
      </c>
      <c r="L170" s="10"/>
      <c r="M170" s="10">
        <v>7008000000</v>
      </c>
      <c r="N170" s="10"/>
      <c r="O170" s="10">
        <v>7367000000</v>
      </c>
      <c r="P170" s="10"/>
      <c r="Q170" s="10">
        <v>7776000000</v>
      </c>
      <c r="R170" s="23">
        <v>36025000000</v>
      </c>
    </row>
    <row r="171" spans="1:18" s="41" customFormat="1" ht="13.5" customHeight="1" x14ac:dyDescent="0.3">
      <c r="A171" s="70"/>
      <c r="B171" s="70"/>
      <c r="C171" s="71"/>
      <c r="D171" s="51" t="s">
        <v>90</v>
      </c>
      <c r="E171" s="51"/>
      <c r="F171" s="70"/>
      <c r="G171" s="70"/>
      <c r="H171" s="70"/>
      <c r="I171" s="41">
        <v>7218500000</v>
      </c>
      <c r="K171" s="41">
        <v>6655500000</v>
      </c>
      <c r="M171" s="41">
        <v>7008000000</v>
      </c>
      <c r="O171" s="41">
        <v>7367000000</v>
      </c>
      <c r="Q171" s="41">
        <v>7776000000</v>
      </c>
      <c r="R171" s="52">
        <v>36025000000</v>
      </c>
    </row>
    <row r="172" spans="1:18" ht="13.5" customHeight="1" x14ac:dyDescent="0.3">
      <c r="D172" s="54"/>
      <c r="E172" s="54"/>
      <c r="I172" s="10"/>
      <c r="K172" s="10"/>
      <c r="M172" s="10"/>
      <c r="O172" s="10"/>
      <c r="Q172" s="10"/>
      <c r="R172" s="23"/>
    </row>
    <row r="173" spans="1:18" ht="13.5" customHeight="1" x14ac:dyDescent="0.25">
      <c r="D173" s="56" t="s">
        <v>91</v>
      </c>
      <c r="E173" s="56"/>
      <c r="F173" s="46"/>
      <c r="G173" s="46"/>
      <c r="H173" s="46"/>
      <c r="I173" s="47">
        <v>13200000000</v>
      </c>
      <c r="J173" s="47"/>
      <c r="K173" s="47">
        <v>13200000000</v>
      </c>
      <c r="L173" s="47"/>
      <c r="M173" s="47">
        <v>13200000000</v>
      </c>
      <c r="N173" s="47"/>
      <c r="O173" s="47">
        <v>13200000000</v>
      </c>
      <c r="P173" s="47"/>
      <c r="Q173" s="47">
        <v>13200000000</v>
      </c>
      <c r="R173" s="48">
        <v>66000000000</v>
      </c>
    </row>
    <row r="174" spans="1:18" s="10" customFormat="1" ht="13.5" customHeight="1" x14ac:dyDescent="0.3">
      <c r="C174" s="20"/>
      <c r="D174" s="22" t="s">
        <v>276</v>
      </c>
      <c r="E174" s="22"/>
      <c r="F174" s="34"/>
      <c r="G174" s="34"/>
      <c r="H174" s="34"/>
      <c r="I174" s="10">
        <v>20418500000</v>
      </c>
      <c r="K174" s="10">
        <v>19855500000</v>
      </c>
      <c r="M174" s="10">
        <v>20208000000</v>
      </c>
      <c r="O174" s="10">
        <v>20567000000</v>
      </c>
      <c r="Q174" s="10">
        <v>20976000000</v>
      </c>
      <c r="R174" s="23">
        <v>102025000000</v>
      </c>
    </row>
    <row r="175" spans="1:18" ht="13.5" customHeight="1" x14ac:dyDescent="0.3">
      <c r="D175" s="54"/>
      <c r="E175" s="54"/>
      <c r="R175" s="19"/>
    </row>
    <row r="176" spans="1:18" ht="13.5" customHeight="1" x14ac:dyDescent="0.3">
      <c r="B176" s="10" t="s">
        <v>277</v>
      </c>
      <c r="C176" s="20"/>
      <c r="R176" s="19"/>
    </row>
    <row r="177" spans="1:18" ht="13.5" customHeight="1" x14ac:dyDescent="0.3">
      <c r="A177" s="10"/>
      <c r="B177" s="10"/>
      <c r="C177" s="20"/>
      <c r="R177" s="19"/>
    </row>
    <row r="178" spans="1:18" ht="13.5" customHeight="1" x14ac:dyDescent="0.3">
      <c r="B178" s="21"/>
      <c r="C178" s="20" t="s">
        <v>134</v>
      </c>
      <c r="R178" s="19"/>
    </row>
    <row r="179" spans="1:18" ht="13.5" customHeight="1" x14ac:dyDescent="0.25">
      <c r="R179" s="19"/>
    </row>
    <row r="180" spans="1:18" ht="13.5" customHeight="1" x14ac:dyDescent="0.25">
      <c r="D180" s="3" t="s">
        <v>278</v>
      </c>
      <c r="F180" s="4" t="s">
        <v>14</v>
      </c>
      <c r="G180" s="4" t="s">
        <v>15</v>
      </c>
      <c r="I180" s="1">
        <v>360000000</v>
      </c>
      <c r="K180" s="1">
        <v>367500000</v>
      </c>
      <c r="M180" s="1">
        <v>375000000</v>
      </c>
      <c r="O180" s="1">
        <v>382500000</v>
      </c>
      <c r="Q180" s="1">
        <v>390000000</v>
      </c>
      <c r="R180" s="19">
        <v>1875000000</v>
      </c>
    </row>
    <row r="181" spans="1:18" ht="13.5" customHeight="1" x14ac:dyDescent="0.25">
      <c r="D181" s="3" t="s">
        <v>137</v>
      </c>
      <c r="F181" s="4" t="s">
        <v>14</v>
      </c>
      <c r="G181" s="4" t="s">
        <v>15</v>
      </c>
      <c r="I181" s="1">
        <v>390500000</v>
      </c>
      <c r="K181" s="1">
        <v>398500000</v>
      </c>
      <c r="M181" s="1">
        <v>406500000</v>
      </c>
      <c r="O181" s="1">
        <v>414500000</v>
      </c>
      <c r="Q181" s="1">
        <v>422500000</v>
      </c>
      <c r="R181" s="19">
        <v>2032500000</v>
      </c>
    </row>
    <row r="182" spans="1:18" ht="13.5" customHeight="1" x14ac:dyDescent="0.25">
      <c r="D182" s="3" t="s">
        <v>138</v>
      </c>
      <c r="F182" s="4" t="s">
        <v>14</v>
      </c>
      <c r="G182" s="4" t="s">
        <v>15</v>
      </c>
      <c r="I182" s="1">
        <v>57600000</v>
      </c>
      <c r="K182" s="1">
        <v>58800000</v>
      </c>
      <c r="M182" s="1">
        <v>60000000</v>
      </c>
      <c r="O182" s="1">
        <v>61200000</v>
      </c>
      <c r="Q182" s="1">
        <v>62400000</v>
      </c>
      <c r="R182" s="19">
        <v>300000000</v>
      </c>
    </row>
    <row r="183" spans="1:18" ht="13.5" customHeight="1" x14ac:dyDescent="0.25">
      <c r="D183" s="3" t="s">
        <v>139</v>
      </c>
      <c r="F183" s="4" t="s">
        <v>14</v>
      </c>
      <c r="G183" s="4" t="s">
        <v>15</v>
      </c>
      <c r="I183" s="1">
        <v>5000000</v>
      </c>
      <c r="K183" s="1">
        <v>5000000</v>
      </c>
      <c r="M183" s="1">
        <v>5000000</v>
      </c>
      <c r="O183" s="1">
        <v>5000000</v>
      </c>
      <c r="Q183" s="1">
        <v>5000000</v>
      </c>
      <c r="R183" s="19">
        <v>25000000</v>
      </c>
    </row>
    <row r="184" spans="1:18" ht="13.5" customHeight="1" x14ac:dyDescent="0.3">
      <c r="D184" s="3" t="s">
        <v>140</v>
      </c>
      <c r="E184" s="72"/>
      <c r="F184" s="4" t="s">
        <v>14</v>
      </c>
      <c r="G184" s="4" t="s">
        <v>15</v>
      </c>
      <c r="I184" s="1">
        <v>1100000</v>
      </c>
      <c r="K184" s="1">
        <v>1200000</v>
      </c>
      <c r="M184" s="1">
        <v>1300000</v>
      </c>
      <c r="O184" s="1">
        <v>1400000</v>
      </c>
      <c r="Q184" s="1">
        <v>1500000</v>
      </c>
      <c r="R184" s="19">
        <v>6500000</v>
      </c>
    </row>
    <row r="185" spans="1:18" ht="13.5" customHeight="1" x14ac:dyDescent="0.3">
      <c r="D185" s="45" t="s">
        <v>141</v>
      </c>
      <c r="E185" s="73"/>
      <c r="F185" s="46" t="s">
        <v>14</v>
      </c>
      <c r="G185" s="46" t="s">
        <v>15</v>
      </c>
      <c r="H185" s="46"/>
      <c r="I185" s="47">
        <v>41800000</v>
      </c>
      <c r="J185" s="47"/>
      <c r="K185" s="47">
        <v>42650000</v>
      </c>
      <c r="L185" s="47"/>
      <c r="M185" s="47">
        <v>43500000</v>
      </c>
      <c r="N185" s="47"/>
      <c r="O185" s="47">
        <v>44350000</v>
      </c>
      <c r="P185" s="47"/>
      <c r="Q185" s="47">
        <v>45200000</v>
      </c>
      <c r="R185" s="48">
        <v>217500000</v>
      </c>
    </row>
    <row r="186" spans="1:18" ht="13.5" customHeight="1" x14ac:dyDescent="0.3">
      <c r="D186" s="22" t="s">
        <v>142</v>
      </c>
      <c r="E186" s="22"/>
      <c r="I186" s="10">
        <v>856000000</v>
      </c>
      <c r="K186" s="10">
        <v>873650000</v>
      </c>
      <c r="M186" s="10">
        <v>891300000</v>
      </c>
      <c r="O186" s="10">
        <v>908950000</v>
      </c>
      <c r="Q186" s="10">
        <v>926600000</v>
      </c>
      <c r="R186" s="23">
        <v>4456500000</v>
      </c>
    </row>
    <row r="187" spans="1:18" s="41" customFormat="1" ht="13.5" customHeight="1" x14ac:dyDescent="0.3">
      <c r="A187" s="49"/>
      <c r="B187" s="49"/>
      <c r="C187" s="50"/>
      <c r="D187" s="51" t="s">
        <v>89</v>
      </c>
      <c r="E187" s="54"/>
      <c r="F187" s="49"/>
      <c r="G187" s="49"/>
      <c r="H187" s="49"/>
      <c r="I187" s="41">
        <v>856000000</v>
      </c>
      <c r="K187" s="41">
        <v>873650000</v>
      </c>
      <c r="M187" s="41">
        <v>891300000</v>
      </c>
      <c r="O187" s="41">
        <v>908950000</v>
      </c>
      <c r="Q187" s="41">
        <v>926600000</v>
      </c>
      <c r="R187" s="52">
        <v>4456500000</v>
      </c>
    </row>
    <row r="188" spans="1:18" ht="13.5" customHeight="1" x14ac:dyDescent="0.3">
      <c r="A188" s="34"/>
      <c r="B188" s="34"/>
      <c r="C188" s="53"/>
      <c r="D188" s="51"/>
      <c r="E188" s="54"/>
      <c r="F188" s="34"/>
      <c r="G188" s="34"/>
      <c r="H188" s="34"/>
      <c r="R188" s="19"/>
    </row>
    <row r="189" spans="1:18" ht="13.5" customHeight="1" x14ac:dyDescent="0.3">
      <c r="A189" s="34"/>
      <c r="B189" s="34"/>
      <c r="C189" s="53"/>
      <c r="D189" s="56" t="s">
        <v>91</v>
      </c>
      <c r="E189" s="74"/>
      <c r="F189" s="75"/>
      <c r="G189" s="75"/>
      <c r="H189" s="75"/>
      <c r="I189" s="47">
        <v>134500000</v>
      </c>
      <c r="J189" s="47"/>
      <c r="K189" s="47">
        <v>134500000</v>
      </c>
      <c r="L189" s="47"/>
      <c r="M189" s="47">
        <v>134500000</v>
      </c>
      <c r="N189" s="47"/>
      <c r="O189" s="47">
        <v>134500000</v>
      </c>
      <c r="P189" s="47"/>
      <c r="Q189" s="47">
        <v>134500000</v>
      </c>
      <c r="R189" s="48">
        <v>672500000</v>
      </c>
    </row>
    <row r="190" spans="1:18" ht="13.5" customHeight="1" x14ac:dyDescent="0.3">
      <c r="D190" s="22" t="s">
        <v>279</v>
      </c>
      <c r="E190" s="22"/>
      <c r="I190" s="10">
        <v>990500000</v>
      </c>
      <c r="K190" s="10">
        <v>1008150000</v>
      </c>
      <c r="M190" s="10">
        <v>1025800000</v>
      </c>
      <c r="O190" s="10">
        <v>1043450000</v>
      </c>
      <c r="Q190" s="10">
        <v>1061100000</v>
      </c>
      <c r="R190" s="23">
        <v>5129000000</v>
      </c>
    </row>
    <row r="191" spans="1:18" ht="13.5" customHeight="1" x14ac:dyDescent="0.3">
      <c r="D191" s="54"/>
      <c r="E191" s="54"/>
      <c r="R191" s="19"/>
    </row>
    <row r="192" spans="1:18" ht="13.5" customHeight="1" x14ac:dyDescent="0.3">
      <c r="B192" s="10" t="s">
        <v>280</v>
      </c>
      <c r="C192" s="20"/>
      <c r="R192" s="19"/>
    </row>
    <row r="193" spans="1:18" ht="13.5" customHeight="1" x14ac:dyDescent="0.3">
      <c r="A193" s="10"/>
      <c r="B193" s="10"/>
      <c r="C193" s="20"/>
      <c r="R193" s="19"/>
    </row>
    <row r="194" spans="1:18" ht="13.5" customHeight="1" x14ac:dyDescent="0.3">
      <c r="B194" s="21"/>
      <c r="C194" s="20" t="s">
        <v>145</v>
      </c>
      <c r="R194" s="19"/>
    </row>
    <row r="195" spans="1:18" ht="13.5" customHeight="1" x14ac:dyDescent="0.25">
      <c r="R195" s="19"/>
    </row>
    <row r="196" spans="1:18" ht="13.5" customHeight="1" x14ac:dyDescent="0.3">
      <c r="A196" s="18"/>
      <c r="B196" s="18"/>
      <c r="C196" s="76"/>
      <c r="D196" s="22" t="s">
        <v>146</v>
      </c>
      <c r="E196" s="22"/>
      <c r="R196" s="19"/>
    </row>
    <row r="197" spans="1:18" ht="13.5" customHeight="1" x14ac:dyDescent="0.25">
      <c r="D197" s="3" t="s">
        <v>147</v>
      </c>
      <c r="F197" s="4" t="s">
        <v>14</v>
      </c>
      <c r="G197" s="4" t="s">
        <v>15</v>
      </c>
      <c r="I197" s="1">
        <v>363400000</v>
      </c>
      <c r="K197" s="1">
        <v>370900000</v>
      </c>
      <c r="M197" s="1">
        <v>378400000</v>
      </c>
      <c r="O197" s="1">
        <v>385900000</v>
      </c>
      <c r="Q197" s="1">
        <v>393400000</v>
      </c>
      <c r="R197" s="19">
        <v>1892000000</v>
      </c>
    </row>
    <row r="198" spans="1:18" ht="13.5" customHeight="1" x14ac:dyDescent="0.25">
      <c r="D198" s="3" t="s">
        <v>149</v>
      </c>
      <c r="F198" s="4" t="s">
        <v>14</v>
      </c>
      <c r="G198" s="4" t="s">
        <v>15</v>
      </c>
      <c r="I198" s="1">
        <v>186000000</v>
      </c>
      <c r="K198" s="1">
        <v>190000000</v>
      </c>
      <c r="M198" s="1">
        <v>194000000</v>
      </c>
      <c r="O198" s="1">
        <v>198000000</v>
      </c>
      <c r="Q198" s="1">
        <v>202000000</v>
      </c>
      <c r="R198" s="19">
        <v>970000000</v>
      </c>
    </row>
    <row r="199" spans="1:18" ht="13.5" customHeight="1" x14ac:dyDescent="0.25">
      <c r="D199" s="3" t="s">
        <v>150</v>
      </c>
      <c r="F199" s="4" t="s">
        <v>14</v>
      </c>
      <c r="G199" s="4" t="s">
        <v>15</v>
      </c>
      <c r="I199" s="1">
        <v>36400000</v>
      </c>
      <c r="K199" s="1">
        <v>38300000</v>
      </c>
      <c r="M199" s="1">
        <v>40300000</v>
      </c>
      <c r="O199" s="1">
        <v>42300000</v>
      </c>
      <c r="Q199" s="1">
        <v>44300000</v>
      </c>
      <c r="R199" s="19">
        <v>201600000</v>
      </c>
    </row>
    <row r="200" spans="1:18" ht="13.5" customHeight="1" x14ac:dyDescent="0.25">
      <c r="D200" s="3" t="s">
        <v>151</v>
      </c>
      <c r="F200" s="4" t="s">
        <v>14</v>
      </c>
      <c r="G200" s="4" t="s">
        <v>15</v>
      </c>
      <c r="I200" s="1">
        <v>336500000</v>
      </c>
      <c r="K200" s="1">
        <v>346500000</v>
      </c>
      <c r="M200" s="1">
        <v>353500000</v>
      </c>
      <c r="O200" s="1">
        <v>360500000</v>
      </c>
      <c r="Q200" s="1">
        <v>367500000</v>
      </c>
      <c r="R200" s="19">
        <v>1764500000</v>
      </c>
    </row>
    <row r="201" spans="1:18" ht="13.5" customHeight="1" x14ac:dyDescent="0.25">
      <c r="D201" s="3" t="s">
        <v>135</v>
      </c>
      <c r="F201" s="4" t="s">
        <v>14</v>
      </c>
      <c r="G201" s="4" t="s">
        <v>15</v>
      </c>
      <c r="I201" s="1">
        <v>38000000</v>
      </c>
      <c r="K201" s="1">
        <v>39520000</v>
      </c>
      <c r="M201" s="1">
        <v>41100800</v>
      </c>
      <c r="O201" s="1">
        <v>42744832</v>
      </c>
      <c r="Q201" s="1">
        <v>44454625</v>
      </c>
      <c r="R201" s="19">
        <v>205820257</v>
      </c>
    </row>
    <row r="202" spans="1:18" ht="13.5" customHeight="1" x14ac:dyDescent="0.25">
      <c r="D202" s="3" t="s">
        <v>152</v>
      </c>
      <c r="F202" s="4" t="s">
        <v>14</v>
      </c>
      <c r="G202" s="4" t="s">
        <v>15</v>
      </c>
      <c r="I202" s="1">
        <v>6800000</v>
      </c>
      <c r="K202" s="1">
        <v>7000000</v>
      </c>
      <c r="M202" s="1">
        <v>7200000</v>
      </c>
      <c r="O202" s="1">
        <v>7400000</v>
      </c>
      <c r="Q202" s="1">
        <v>7600000</v>
      </c>
      <c r="R202" s="19">
        <v>36000000</v>
      </c>
    </row>
    <row r="203" spans="1:18" ht="13.5" customHeight="1" x14ac:dyDescent="0.3">
      <c r="D203" s="3" t="s">
        <v>153</v>
      </c>
      <c r="E203" s="77"/>
      <c r="F203" s="4" t="s">
        <v>39</v>
      </c>
      <c r="G203" s="4" t="s">
        <v>40</v>
      </c>
      <c r="I203" s="1">
        <v>150000000</v>
      </c>
      <c r="K203" s="1">
        <v>150000000</v>
      </c>
      <c r="M203" s="1">
        <v>150000000</v>
      </c>
      <c r="O203" s="1">
        <v>150000000</v>
      </c>
      <c r="Q203" s="1">
        <v>150000000</v>
      </c>
      <c r="R203" s="19">
        <v>750000000</v>
      </c>
    </row>
    <row r="204" spans="1:18" ht="13.5" customHeight="1" x14ac:dyDescent="0.3">
      <c r="D204" s="22"/>
      <c r="I204" s="10"/>
      <c r="K204" s="10"/>
      <c r="M204" s="10"/>
      <c r="O204" s="10"/>
      <c r="Q204" s="10"/>
      <c r="R204" s="23"/>
    </row>
    <row r="205" spans="1:18" ht="13.5" customHeight="1" x14ac:dyDescent="0.3">
      <c r="D205" s="22" t="s">
        <v>154</v>
      </c>
      <c r="E205" s="22"/>
      <c r="R205" s="19"/>
    </row>
    <row r="206" spans="1:18" ht="13.5" customHeight="1" x14ac:dyDescent="0.25">
      <c r="D206" s="45" t="s">
        <v>155</v>
      </c>
      <c r="E206" s="45"/>
      <c r="F206" s="46" t="s">
        <v>39</v>
      </c>
      <c r="G206" s="46" t="s">
        <v>40</v>
      </c>
      <c r="H206" s="46"/>
      <c r="I206" s="47">
        <v>200294333</v>
      </c>
      <c r="J206" s="47"/>
      <c r="K206" s="47">
        <v>204300219</v>
      </c>
      <c r="L206" s="47"/>
      <c r="M206" s="47">
        <v>208386224</v>
      </c>
      <c r="N206" s="47"/>
      <c r="O206" s="47">
        <v>212553948</v>
      </c>
      <c r="P206" s="47"/>
      <c r="Q206" s="47">
        <v>216805027</v>
      </c>
      <c r="R206" s="48">
        <v>1042339751</v>
      </c>
    </row>
    <row r="207" spans="1:18" s="10" customFormat="1" ht="13.5" customHeight="1" x14ac:dyDescent="0.3">
      <c r="C207" s="20"/>
      <c r="D207" s="22" t="s">
        <v>156</v>
      </c>
      <c r="E207" s="22"/>
      <c r="F207" s="34"/>
      <c r="G207" s="34"/>
      <c r="H207" s="34"/>
      <c r="I207" s="10">
        <v>1317394333</v>
      </c>
      <c r="K207" s="10">
        <v>1346520219</v>
      </c>
      <c r="M207" s="10">
        <v>1372887024</v>
      </c>
      <c r="O207" s="10">
        <v>1399398780</v>
      </c>
      <c r="Q207" s="10">
        <v>1426059652</v>
      </c>
      <c r="R207" s="23">
        <v>6862260008</v>
      </c>
    </row>
    <row r="208" spans="1:18" s="41" customFormat="1" ht="13.4" customHeight="1" x14ac:dyDescent="0.3">
      <c r="A208" s="70"/>
      <c r="B208" s="70"/>
      <c r="C208" s="71"/>
      <c r="D208" s="51" t="s">
        <v>89</v>
      </c>
      <c r="E208" s="51"/>
      <c r="F208" s="70"/>
      <c r="G208" s="70"/>
      <c r="H208" s="70"/>
      <c r="I208" s="41">
        <v>967100000</v>
      </c>
      <c r="K208" s="41">
        <v>992220000</v>
      </c>
      <c r="M208" s="41">
        <v>1014500800</v>
      </c>
      <c r="O208" s="41">
        <v>1036844832</v>
      </c>
      <c r="Q208" s="41">
        <v>1059254625</v>
      </c>
      <c r="R208" s="52">
        <v>5069920257</v>
      </c>
    </row>
    <row r="209" spans="1:18" s="41" customFormat="1" ht="13.5" customHeight="1" x14ac:dyDescent="0.3">
      <c r="A209" s="49"/>
      <c r="B209" s="49"/>
      <c r="C209" s="50"/>
      <c r="D209" s="41" t="s">
        <v>157</v>
      </c>
      <c r="E209" s="54"/>
      <c r="F209" s="49"/>
      <c r="G209" s="49"/>
      <c r="H209" s="49"/>
      <c r="I209" s="41">
        <v>350294333</v>
      </c>
      <c r="J209" s="21"/>
      <c r="K209" s="41">
        <v>354300219</v>
      </c>
      <c r="L209" s="21"/>
      <c r="M209" s="41">
        <v>358386224</v>
      </c>
      <c r="N209" s="21"/>
      <c r="O209" s="41">
        <v>362553948</v>
      </c>
      <c r="P209" s="21"/>
      <c r="Q209" s="41">
        <v>366805027</v>
      </c>
      <c r="R209" s="52">
        <v>1792339751</v>
      </c>
    </row>
    <row r="210" spans="1:18" ht="13.5" customHeight="1" x14ac:dyDescent="0.3">
      <c r="A210" s="34"/>
      <c r="B210" s="34"/>
      <c r="C210" s="53"/>
      <c r="D210" s="1"/>
      <c r="E210" s="54"/>
      <c r="F210" s="34"/>
      <c r="G210" s="34"/>
      <c r="H210" s="34"/>
      <c r="J210" s="10"/>
      <c r="L210" s="10"/>
      <c r="N210" s="10"/>
      <c r="P210" s="10"/>
      <c r="R210" s="19"/>
    </row>
    <row r="211" spans="1:18" s="41" customFormat="1" ht="13.5" customHeight="1" x14ac:dyDescent="0.3">
      <c r="A211" s="70"/>
      <c r="B211" s="70"/>
      <c r="C211" s="71"/>
      <c r="D211" s="56" t="s">
        <v>91</v>
      </c>
      <c r="E211" s="78"/>
      <c r="F211" s="79"/>
      <c r="G211" s="79"/>
      <c r="H211" s="79"/>
      <c r="I211" s="80">
        <v>321700000</v>
      </c>
      <c r="J211" s="80"/>
      <c r="K211" s="80">
        <v>321700000</v>
      </c>
      <c r="L211" s="80"/>
      <c r="M211" s="80">
        <v>321700000</v>
      </c>
      <c r="N211" s="80"/>
      <c r="O211" s="80">
        <v>321700000</v>
      </c>
      <c r="P211" s="80"/>
      <c r="Q211" s="80">
        <v>321700000</v>
      </c>
      <c r="R211" s="81">
        <v>1608500000</v>
      </c>
    </row>
    <row r="212" spans="1:18" ht="13.5" customHeight="1" x14ac:dyDescent="0.3">
      <c r="D212" s="22" t="s">
        <v>281</v>
      </c>
      <c r="E212" s="22"/>
      <c r="I212" s="10">
        <v>1639094333</v>
      </c>
      <c r="J212" s="10"/>
      <c r="K212" s="10">
        <v>1668220219</v>
      </c>
      <c r="L212" s="10"/>
      <c r="M212" s="10">
        <v>1694587024</v>
      </c>
      <c r="N212" s="10"/>
      <c r="O212" s="10">
        <v>1721098780</v>
      </c>
      <c r="P212" s="10"/>
      <c r="Q212" s="10">
        <v>1747759652</v>
      </c>
      <c r="R212" s="23">
        <v>8470760008</v>
      </c>
    </row>
    <row r="213" spans="1:18" ht="13.5" customHeight="1" x14ac:dyDescent="0.25">
      <c r="R213" s="19"/>
    </row>
    <row r="214" spans="1:18" ht="13.5" customHeight="1" x14ac:dyDescent="0.3">
      <c r="B214" s="10" t="s">
        <v>158</v>
      </c>
      <c r="C214" s="20"/>
      <c r="R214" s="19"/>
    </row>
    <row r="215" spans="1:18" ht="13.5" customHeight="1" x14ac:dyDescent="0.25">
      <c r="R215" s="19"/>
    </row>
    <row r="216" spans="1:18" ht="13.5" customHeight="1" x14ac:dyDescent="0.3">
      <c r="B216" s="10"/>
      <c r="C216" s="20" t="s">
        <v>159</v>
      </c>
      <c r="R216" s="19"/>
    </row>
    <row r="217" spans="1:18" ht="13.5" customHeight="1" x14ac:dyDescent="0.3">
      <c r="B217" s="10"/>
      <c r="C217" s="20"/>
      <c r="R217" s="19"/>
    </row>
    <row r="218" spans="1:18" ht="13.5" customHeight="1" x14ac:dyDescent="0.3">
      <c r="A218" s="10"/>
      <c r="B218" s="10"/>
      <c r="C218" s="20"/>
      <c r="D218" s="3" t="s">
        <v>160</v>
      </c>
      <c r="F218" s="4" t="s">
        <v>39</v>
      </c>
      <c r="G218" s="4" t="s">
        <v>40</v>
      </c>
      <c r="I218" s="5" t="s">
        <v>272</v>
      </c>
      <c r="J218" s="5"/>
      <c r="K218" s="5" t="s">
        <v>272</v>
      </c>
      <c r="L218" s="5"/>
      <c r="M218" s="5" t="s">
        <v>272</v>
      </c>
      <c r="N218" s="5"/>
      <c r="O218" s="5" t="s">
        <v>272</v>
      </c>
      <c r="P218" s="5"/>
      <c r="Q218" s="5" t="s">
        <v>272</v>
      </c>
      <c r="R218" s="19"/>
    </row>
    <row r="219" spans="1:18" ht="13.5" customHeight="1" x14ac:dyDescent="0.25">
      <c r="D219" s="3" t="s">
        <v>161</v>
      </c>
      <c r="F219" s="4" t="s">
        <v>39</v>
      </c>
      <c r="G219" s="4" t="s">
        <v>40</v>
      </c>
      <c r="I219" s="1">
        <v>10000000</v>
      </c>
      <c r="K219" s="1">
        <v>10000000</v>
      </c>
      <c r="M219" s="1">
        <v>10000000</v>
      </c>
      <c r="O219" s="1">
        <v>10000000</v>
      </c>
      <c r="Q219" s="1">
        <v>10000000</v>
      </c>
      <c r="R219" s="19">
        <v>50000000</v>
      </c>
    </row>
    <row r="220" spans="1:18" ht="13.5" customHeight="1" x14ac:dyDescent="0.25">
      <c r="D220" s="45" t="s">
        <v>162</v>
      </c>
      <c r="E220" s="45"/>
      <c r="F220" s="46" t="s">
        <v>39</v>
      </c>
      <c r="G220" s="46" t="s">
        <v>40</v>
      </c>
      <c r="H220" s="46"/>
      <c r="I220" s="47">
        <v>50000000</v>
      </c>
      <c r="J220" s="47"/>
      <c r="K220" s="47">
        <v>50000000</v>
      </c>
      <c r="L220" s="47"/>
      <c r="M220" s="47">
        <v>50000000</v>
      </c>
      <c r="N220" s="47"/>
      <c r="O220" s="47">
        <v>50000000</v>
      </c>
      <c r="P220" s="47"/>
      <c r="Q220" s="47">
        <v>50000000</v>
      </c>
      <c r="R220" s="48">
        <v>250000000</v>
      </c>
    </row>
    <row r="221" spans="1:18" ht="13.5" customHeight="1" x14ac:dyDescent="0.3">
      <c r="D221" s="22" t="s">
        <v>163</v>
      </c>
      <c r="E221" s="22"/>
      <c r="I221" s="10">
        <v>60000000</v>
      </c>
      <c r="J221" s="10"/>
      <c r="K221" s="10">
        <v>60000000</v>
      </c>
      <c r="L221" s="10"/>
      <c r="M221" s="10">
        <v>60000000</v>
      </c>
      <c r="N221" s="10"/>
      <c r="O221" s="10">
        <v>60000000</v>
      </c>
      <c r="P221" s="10"/>
      <c r="Q221" s="10">
        <v>60000000</v>
      </c>
      <c r="R221" s="23">
        <v>300000000</v>
      </c>
    </row>
    <row r="222" spans="1:18" s="41" customFormat="1" ht="13.5" customHeight="1" x14ac:dyDescent="0.3">
      <c r="C222" s="72"/>
      <c r="D222" s="41" t="s">
        <v>157</v>
      </c>
      <c r="E222" s="27"/>
      <c r="F222" s="70"/>
      <c r="G222" s="70"/>
      <c r="H222" s="70"/>
      <c r="I222" s="41">
        <v>60000000</v>
      </c>
      <c r="K222" s="41">
        <v>60000000</v>
      </c>
      <c r="M222" s="41">
        <v>60000000</v>
      </c>
      <c r="O222" s="41">
        <v>60000000</v>
      </c>
      <c r="Q222" s="41">
        <v>60000000</v>
      </c>
      <c r="R222" s="52">
        <v>300000000</v>
      </c>
    </row>
    <row r="223" spans="1:18" ht="13.5" customHeight="1" x14ac:dyDescent="0.25">
      <c r="R223" s="19"/>
    </row>
    <row r="224" spans="1:18" ht="13.5" customHeight="1" x14ac:dyDescent="0.3">
      <c r="B224" s="10" t="s">
        <v>164</v>
      </c>
      <c r="C224" s="20"/>
      <c r="R224" s="19"/>
    </row>
    <row r="225" spans="1:18" ht="13.5" customHeight="1" x14ac:dyDescent="0.3">
      <c r="A225" s="10"/>
      <c r="B225" s="10"/>
      <c r="C225" s="20"/>
      <c r="R225" s="19"/>
    </row>
    <row r="226" spans="1:18" ht="13.5" customHeight="1" x14ac:dyDescent="0.3">
      <c r="B226" s="21"/>
      <c r="C226" s="20" t="s">
        <v>165</v>
      </c>
      <c r="R226" s="19"/>
    </row>
    <row r="227" spans="1:18" ht="13.5" customHeight="1" x14ac:dyDescent="0.3">
      <c r="A227" s="21"/>
      <c r="B227" s="21"/>
      <c r="C227" s="20"/>
      <c r="R227" s="19"/>
    </row>
    <row r="228" spans="1:18" ht="13.5" customHeight="1" x14ac:dyDescent="0.25">
      <c r="D228" s="3" t="s">
        <v>166</v>
      </c>
      <c r="F228" s="4" t="s">
        <v>39</v>
      </c>
      <c r="G228" s="4" t="s">
        <v>40</v>
      </c>
      <c r="I228" s="1">
        <v>67000000</v>
      </c>
      <c r="K228" s="1">
        <v>68000000</v>
      </c>
      <c r="M228" s="1">
        <v>69000000</v>
      </c>
      <c r="O228" s="1">
        <v>70000000</v>
      </c>
      <c r="Q228" s="1">
        <v>71000000</v>
      </c>
      <c r="R228" s="19">
        <v>345000000</v>
      </c>
    </row>
    <row r="229" spans="1:18" ht="13.5" customHeight="1" x14ac:dyDescent="0.3">
      <c r="D229" s="1"/>
      <c r="E229" s="27" t="s">
        <v>168</v>
      </c>
      <c r="F229" s="4" t="s">
        <v>39</v>
      </c>
      <c r="G229" s="4" t="s">
        <v>40</v>
      </c>
      <c r="I229" s="41">
        <v>4000000</v>
      </c>
      <c r="K229" s="41">
        <v>4000000</v>
      </c>
      <c r="M229" s="41">
        <v>4000000</v>
      </c>
      <c r="O229" s="41">
        <v>4000000</v>
      </c>
      <c r="Q229" s="41">
        <v>4000000</v>
      </c>
      <c r="R229" s="52">
        <v>20000000</v>
      </c>
    </row>
    <row r="230" spans="1:18" ht="13.5" customHeight="1" x14ac:dyDescent="0.25">
      <c r="D230" s="45" t="s">
        <v>169</v>
      </c>
      <c r="E230" s="45"/>
      <c r="F230" s="46" t="s">
        <v>170</v>
      </c>
      <c r="G230" s="46" t="s">
        <v>117</v>
      </c>
      <c r="H230" s="46"/>
      <c r="I230" s="47">
        <v>46825000</v>
      </c>
      <c r="J230" s="47"/>
      <c r="K230" s="47">
        <v>46825000</v>
      </c>
      <c r="L230" s="47"/>
      <c r="M230" s="47">
        <v>46825000</v>
      </c>
      <c r="N230" s="47"/>
      <c r="O230" s="47">
        <v>46825000</v>
      </c>
      <c r="P230" s="47"/>
      <c r="Q230" s="47">
        <v>46825000</v>
      </c>
      <c r="R230" s="48">
        <v>234125000</v>
      </c>
    </row>
    <row r="231" spans="1:18" s="10" customFormat="1" ht="13.5" customHeight="1" x14ac:dyDescent="0.3">
      <c r="C231" s="20"/>
      <c r="D231" s="22" t="s">
        <v>171</v>
      </c>
      <c r="E231" s="22"/>
      <c r="F231" s="34"/>
      <c r="G231" s="34"/>
      <c r="H231" s="34"/>
      <c r="I231" s="10">
        <v>113825000</v>
      </c>
      <c r="K231" s="10">
        <v>114825000</v>
      </c>
      <c r="M231" s="10">
        <v>115825000</v>
      </c>
      <c r="O231" s="10">
        <v>116825000</v>
      </c>
      <c r="Q231" s="10">
        <v>117825000</v>
      </c>
      <c r="R231" s="23">
        <v>579125000</v>
      </c>
    </row>
    <row r="232" spans="1:18" s="41" customFormat="1" ht="13.5" customHeight="1" x14ac:dyDescent="0.3">
      <c r="A232" s="70"/>
      <c r="B232" s="70"/>
      <c r="C232" s="71"/>
      <c r="D232" s="51" t="s">
        <v>118</v>
      </c>
      <c r="E232" s="51"/>
      <c r="F232" s="70"/>
      <c r="G232" s="70"/>
      <c r="H232" s="70"/>
      <c r="I232" s="41">
        <v>46825000</v>
      </c>
      <c r="K232" s="41">
        <v>46825000</v>
      </c>
      <c r="M232" s="41">
        <v>46825000</v>
      </c>
      <c r="O232" s="41">
        <v>46825000</v>
      </c>
      <c r="Q232" s="41">
        <v>46825000</v>
      </c>
      <c r="R232" s="52">
        <v>234125000</v>
      </c>
    </row>
    <row r="233" spans="1:18" s="41" customFormat="1" ht="13.5" customHeight="1" x14ac:dyDescent="0.3">
      <c r="A233" s="70"/>
      <c r="B233" s="70"/>
      <c r="C233" s="71"/>
      <c r="D233" s="51" t="s">
        <v>90</v>
      </c>
      <c r="E233" s="51"/>
      <c r="F233" s="70"/>
      <c r="G233" s="70"/>
      <c r="H233" s="70"/>
      <c r="I233" s="41">
        <v>67000000</v>
      </c>
      <c r="K233" s="41">
        <v>68000000</v>
      </c>
      <c r="M233" s="41">
        <v>69000000</v>
      </c>
      <c r="O233" s="41">
        <v>70000000</v>
      </c>
      <c r="Q233" s="41">
        <v>71000000</v>
      </c>
      <c r="R233" s="52">
        <v>345000000</v>
      </c>
    </row>
    <row r="234" spans="1:18" ht="13.5" customHeight="1" x14ac:dyDescent="0.3">
      <c r="A234" s="34"/>
      <c r="B234" s="34"/>
      <c r="C234" s="53"/>
      <c r="D234" s="54"/>
      <c r="E234" s="54"/>
      <c r="F234" s="34"/>
      <c r="G234" s="34"/>
      <c r="H234" s="34"/>
      <c r="R234" s="19"/>
    </row>
    <row r="235" spans="1:18" ht="13.5" customHeight="1" x14ac:dyDescent="0.3">
      <c r="A235" s="34"/>
      <c r="B235" s="34"/>
      <c r="C235" s="53"/>
      <c r="D235" s="56" t="s">
        <v>91</v>
      </c>
      <c r="E235" s="74"/>
      <c r="F235" s="75"/>
      <c r="G235" s="75"/>
      <c r="H235" s="75"/>
      <c r="I235" s="47">
        <v>200000000</v>
      </c>
      <c r="J235" s="47"/>
      <c r="K235" s="47">
        <v>200000000</v>
      </c>
      <c r="L235" s="47"/>
      <c r="M235" s="47">
        <v>200000000</v>
      </c>
      <c r="N235" s="47"/>
      <c r="O235" s="47">
        <v>200000000</v>
      </c>
      <c r="P235" s="47"/>
      <c r="Q235" s="47">
        <v>200000000</v>
      </c>
      <c r="R235" s="48">
        <v>1000000000</v>
      </c>
    </row>
    <row r="236" spans="1:18" s="10" customFormat="1" ht="13.5" customHeight="1" x14ac:dyDescent="0.3">
      <c r="C236" s="20"/>
      <c r="D236" s="22" t="s">
        <v>282</v>
      </c>
      <c r="E236" s="22"/>
      <c r="F236" s="34"/>
      <c r="G236" s="34"/>
      <c r="H236" s="34"/>
      <c r="I236" s="10">
        <v>313825000</v>
      </c>
      <c r="K236" s="10">
        <v>314825000</v>
      </c>
      <c r="M236" s="10">
        <v>315825000</v>
      </c>
      <c r="O236" s="10">
        <v>316825000</v>
      </c>
      <c r="Q236" s="10">
        <v>317825000</v>
      </c>
      <c r="R236" s="23">
        <v>1579125000</v>
      </c>
    </row>
    <row r="237" spans="1:18" ht="13.5" customHeight="1" x14ac:dyDescent="0.25">
      <c r="G237" s="70"/>
      <c r="R237" s="19"/>
    </row>
    <row r="238" spans="1:18" ht="13.5" customHeight="1" x14ac:dyDescent="0.3">
      <c r="A238" s="12" t="s">
        <v>283</v>
      </c>
      <c r="B238" s="12"/>
      <c r="C238" s="13"/>
      <c r="R238" s="19"/>
    </row>
    <row r="239" spans="1:18" ht="13.5" customHeight="1" x14ac:dyDescent="0.25">
      <c r="A239" s="18"/>
      <c r="B239" s="18"/>
      <c r="C239" s="76"/>
      <c r="D239" s="82"/>
      <c r="E239" s="82"/>
      <c r="F239" s="17"/>
      <c r="G239" s="17"/>
      <c r="H239" s="17"/>
      <c r="R239" s="19"/>
    </row>
    <row r="240" spans="1:18" ht="13.5" customHeight="1" x14ac:dyDescent="0.3">
      <c r="A240" s="18"/>
      <c r="B240" s="18"/>
      <c r="C240" s="83" t="s">
        <v>173</v>
      </c>
      <c r="D240" s="82"/>
      <c r="E240" s="82"/>
      <c r="F240" s="17"/>
      <c r="G240" s="17"/>
      <c r="H240" s="17"/>
      <c r="I240" s="5"/>
      <c r="J240" s="5"/>
      <c r="K240" s="5"/>
      <c r="L240" s="5"/>
      <c r="M240" s="5"/>
      <c r="N240" s="5"/>
      <c r="O240" s="5"/>
      <c r="P240" s="5"/>
      <c r="Q240" s="5"/>
      <c r="R240" s="19"/>
    </row>
    <row r="241" spans="1:20" ht="13.5" customHeight="1" x14ac:dyDescent="0.3">
      <c r="A241" s="18"/>
      <c r="B241" s="18"/>
      <c r="C241" s="83"/>
      <c r="D241" s="82"/>
      <c r="E241" s="82"/>
      <c r="F241" s="17"/>
      <c r="G241" s="17"/>
      <c r="H241" s="17"/>
      <c r="I241" s="5"/>
      <c r="J241" s="5"/>
      <c r="K241" s="5"/>
      <c r="L241" s="5"/>
      <c r="M241" s="5"/>
      <c r="N241" s="5"/>
      <c r="O241" s="5"/>
      <c r="P241" s="5"/>
      <c r="Q241" s="5"/>
      <c r="R241" s="19"/>
    </row>
    <row r="242" spans="1:20" ht="13.5" customHeight="1" x14ac:dyDescent="0.3">
      <c r="A242" s="18"/>
      <c r="B242" s="18"/>
      <c r="C242" s="76"/>
      <c r="D242" s="84" t="s">
        <v>174</v>
      </c>
      <c r="E242" s="84"/>
      <c r="F242" s="85" t="s">
        <v>284</v>
      </c>
      <c r="G242" s="85" t="s">
        <v>285</v>
      </c>
      <c r="H242" s="86"/>
      <c r="I242" s="87">
        <v>13355000000</v>
      </c>
      <c r="J242" s="87"/>
      <c r="K242" s="87">
        <v>13634000000</v>
      </c>
      <c r="L242" s="87"/>
      <c r="M242" s="87">
        <v>13990000000</v>
      </c>
      <c r="N242" s="87"/>
      <c r="O242" s="87">
        <v>14279000000</v>
      </c>
      <c r="P242" s="87"/>
      <c r="Q242" s="87">
        <v>14642000000</v>
      </c>
      <c r="R242" s="23">
        <v>69900000000</v>
      </c>
    </row>
    <row r="243" spans="1:20" ht="13.5" customHeight="1" x14ac:dyDescent="0.25">
      <c r="A243" s="18"/>
      <c r="B243" s="18"/>
      <c r="C243" s="76"/>
      <c r="D243" s="82" t="s">
        <v>175</v>
      </c>
      <c r="E243" s="82"/>
      <c r="F243" s="88" t="s">
        <v>284</v>
      </c>
      <c r="G243" s="88" t="s">
        <v>285</v>
      </c>
      <c r="H243" s="17"/>
      <c r="I243" s="18">
        <v>13157184</v>
      </c>
      <c r="J243" s="18"/>
      <c r="K243" s="18">
        <v>13432051</v>
      </c>
      <c r="L243" s="18"/>
      <c r="M243" s="18">
        <v>13782778</v>
      </c>
      <c r="N243" s="18"/>
      <c r="O243" s="18">
        <v>14067497</v>
      </c>
      <c r="P243" s="18"/>
      <c r="Q243" s="18">
        <v>14425121</v>
      </c>
      <c r="R243" s="19">
        <v>68864631</v>
      </c>
    </row>
    <row r="244" spans="1:20" ht="13.5" customHeight="1" x14ac:dyDescent="0.25">
      <c r="A244" s="18"/>
      <c r="B244" s="18"/>
      <c r="C244" s="76"/>
      <c r="D244" s="82" t="s">
        <v>177</v>
      </c>
      <c r="E244" s="82"/>
      <c r="F244" s="88" t="s">
        <v>284</v>
      </c>
      <c r="G244" s="88" t="s">
        <v>285</v>
      </c>
      <c r="H244" s="17"/>
      <c r="I244" s="18">
        <v>184647343</v>
      </c>
      <c r="J244" s="18"/>
      <c r="K244" s="18">
        <v>188504820</v>
      </c>
      <c r="L244" s="18"/>
      <c r="M244" s="18">
        <v>193426906</v>
      </c>
      <c r="N244" s="18"/>
      <c r="O244" s="18">
        <v>197422644</v>
      </c>
      <c r="P244" s="18"/>
      <c r="Q244" s="18">
        <v>202441512</v>
      </c>
      <c r="R244" s="19">
        <v>966443225</v>
      </c>
    </row>
    <row r="245" spans="1:20" ht="12.65" customHeight="1" x14ac:dyDescent="0.25">
      <c r="A245" s="18"/>
      <c r="B245" s="18"/>
      <c r="C245" s="76"/>
      <c r="D245" s="1"/>
      <c r="E245" s="82" t="s">
        <v>178</v>
      </c>
      <c r="F245" s="88" t="s">
        <v>284</v>
      </c>
      <c r="G245" s="88" t="s">
        <v>285</v>
      </c>
      <c r="H245" s="17"/>
      <c r="I245" s="18">
        <v>152740281</v>
      </c>
      <c r="J245" s="18"/>
      <c r="K245" s="1">
        <v>155931187</v>
      </c>
      <c r="M245" s="1">
        <v>160002736</v>
      </c>
      <c r="O245" s="1">
        <v>163308011</v>
      </c>
      <c r="Q245" s="1">
        <v>166622320</v>
      </c>
      <c r="R245" s="19">
        <v>798604535</v>
      </c>
    </row>
    <row r="246" spans="1:20" ht="13.5" customHeight="1" x14ac:dyDescent="0.25">
      <c r="A246" s="18"/>
      <c r="B246" s="18"/>
      <c r="C246" s="76"/>
      <c r="E246" s="3" t="s">
        <v>179</v>
      </c>
      <c r="F246" s="88" t="s">
        <v>284</v>
      </c>
      <c r="G246" s="88" t="s">
        <v>285</v>
      </c>
      <c r="H246" s="17"/>
      <c r="I246" s="1">
        <v>31907062</v>
      </c>
      <c r="J246" s="18"/>
      <c r="K246" s="1">
        <v>32573633</v>
      </c>
      <c r="M246" s="1">
        <v>33424170</v>
      </c>
      <c r="O246" s="1">
        <v>34114633</v>
      </c>
      <c r="Q246" s="1">
        <v>35819192</v>
      </c>
      <c r="R246" s="19">
        <v>167838690</v>
      </c>
    </row>
    <row r="247" spans="1:20" ht="13.5" customHeight="1" x14ac:dyDescent="0.25">
      <c r="A247" s="18"/>
      <c r="B247" s="18"/>
      <c r="C247" s="76"/>
      <c r="D247" s="3" t="s">
        <v>180</v>
      </c>
      <c r="F247" s="88" t="s">
        <v>284</v>
      </c>
      <c r="G247" s="88" t="s">
        <v>285</v>
      </c>
      <c r="H247" s="17"/>
      <c r="I247" s="1">
        <v>6408288249</v>
      </c>
      <c r="J247" s="18"/>
      <c r="K247" s="1">
        <v>6542164133</v>
      </c>
      <c r="M247" s="1">
        <v>6712987840</v>
      </c>
      <c r="O247" s="1">
        <v>6851662142</v>
      </c>
      <c r="Q247" s="1">
        <v>7025844743</v>
      </c>
      <c r="R247" s="19">
        <v>33540947107</v>
      </c>
    </row>
    <row r="248" spans="1:20" ht="13.5" customHeight="1" x14ac:dyDescent="0.25">
      <c r="A248" s="18"/>
      <c r="B248" s="18"/>
      <c r="C248" s="76"/>
      <c r="D248" s="82"/>
      <c r="E248" s="82" t="s">
        <v>181</v>
      </c>
      <c r="F248" s="88" t="s">
        <v>284</v>
      </c>
      <c r="G248" s="88" t="s">
        <v>285</v>
      </c>
      <c r="H248" s="17"/>
      <c r="I248" s="18">
        <v>6330226087</v>
      </c>
      <c r="J248" s="18"/>
      <c r="K248" s="18">
        <v>6463097902</v>
      </c>
      <c r="L248" s="18"/>
      <c r="M248" s="18">
        <v>6632640432</v>
      </c>
      <c r="N248" s="18"/>
      <c r="O248" s="18">
        <v>6770274676</v>
      </c>
      <c r="P248" s="18"/>
      <c r="Q248" s="18">
        <v>6943150908</v>
      </c>
      <c r="R248" s="19">
        <v>33139390005</v>
      </c>
    </row>
    <row r="249" spans="1:20" ht="13.5" customHeight="1" x14ac:dyDescent="0.25">
      <c r="A249" s="18"/>
      <c r="B249" s="18"/>
      <c r="C249" s="76"/>
      <c r="D249" s="1"/>
      <c r="E249" s="82" t="s">
        <v>182</v>
      </c>
      <c r="F249" s="88" t="s">
        <v>284</v>
      </c>
      <c r="G249" s="88" t="s">
        <v>285</v>
      </c>
      <c r="H249" s="17"/>
      <c r="I249" s="18">
        <v>48062162</v>
      </c>
      <c r="J249" s="18"/>
      <c r="K249" s="18">
        <v>49066231</v>
      </c>
      <c r="L249" s="18"/>
      <c r="M249" s="18">
        <v>50347409</v>
      </c>
      <c r="N249" s="18"/>
      <c r="O249" s="18">
        <v>51387466</v>
      </c>
      <c r="P249" s="18"/>
      <c r="Q249" s="18">
        <v>52693836</v>
      </c>
      <c r="R249" s="19">
        <v>251557104</v>
      </c>
    </row>
    <row r="250" spans="1:20" ht="13.5" customHeight="1" x14ac:dyDescent="0.25">
      <c r="A250" s="18"/>
      <c r="B250" s="18"/>
      <c r="C250" s="76"/>
      <c r="D250" s="82"/>
      <c r="E250" s="82" t="s">
        <v>183</v>
      </c>
      <c r="F250" s="88" t="s">
        <v>284</v>
      </c>
      <c r="G250" s="88" t="s">
        <v>285</v>
      </c>
      <c r="H250" s="17"/>
      <c r="I250" s="18">
        <v>30000000</v>
      </c>
      <c r="J250" s="18"/>
      <c r="K250" s="18">
        <v>30000000</v>
      </c>
      <c r="L250" s="18"/>
      <c r="M250" s="18">
        <v>30000000</v>
      </c>
      <c r="N250" s="18"/>
      <c r="O250" s="18">
        <v>30000000</v>
      </c>
      <c r="P250" s="18"/>
      <c r="Q250" s="18">
        <v>30000000</v>
      </c>
      <c r="R250" s="19">
        <v>150000000</v>
      </c>
    </row>
    <row r="251" spans="1:20" ht="13.5" customHeight="1" x14ac:dyDescent="0.25">
      <c r="A251" s="18"/>
      <c r="B251" s="18"/>
      <c r="C251" s="76"/>
      <c r="D251" s="82" t="s">
        <v>184</v>
      </c>
      <c r="E251" s="82"/>
      <c r="F251" s="88" t="s">
        <v>284</v>
      </c>
      <c r="G251" s="88" t="s">
        <v>285</v>
      </c>
      <c r="H251" s="17"/>
      <c r="I251" s="18">
        <v>371247094</v>
      </c>
      <c r="J251" s="18"/>
      <c r="K251" s="18">
        <v>379002836</v>
      </c>
      <c r="L251" s="18"/>
      <c r="M251" s="18">
        <v>388899052</v>
      </c>
      <c r="N251" s="18"/>
      <c r="O251" s="18">
        <v>396932778</v>
      </c>
      <c r="P251" s="18"/>
      <c r="Q251" s="18">
        <v>407023583</v>
      </c>
      <c r="R251" s="19">
        <v>1943105343</v>
      </c>
    </row>
    <row r="252" spans="1:20" ht="13.5" hidden="1" customHeight="1" x14ac:dyDescent="0.25">
      <c r="A252" s="18"/>
      <c r="B252" s="18"/>
      <c r="C252" s="76"/>
      <c r="D252" s="82"/>
      <c r="E252" s="82" t="s">
        <v>185</v>
      </c>
      <c r="F252" s="88" t="s">
        <v>284</v>
      </c>
      <c r="G252" s="88" t="s">
        <v>285</v>
      </c>
      <c r="H252" s="17"/>
      <c r="I252" s="18">
        <v>369390858</v>
      </c>
      <c r="J252" s="18"/>
      <c r="K252" s="18">
        <v>377107822</v>
      </c>
      <c r="L252" s="18"/>
      <c r="M252" s="18">
        <v>386954557</v>
      </c>
      <c r="N252" s="18"/>
      <c r="O252" s="18">
        <v>394948114</v>
      </c>
      <c r="P252" s="18"/>
      <c r="Q252" s="18">
        <v>404988465</v>
      </c>
      <c r="R252" s="19">
        <v>1933389816</v>
      </c>
    </row>
    <row r="253" spans="1:20" ht="13.5" customHeight="1" x14ac:dyDescent="0.25">
      <c r="A253" s="18"/>
      <c r="B253" s="18"/>
      <c r="C253" s="76"/>
      <c r="D253" s="82" t="s">
        <v>186</v>
      </c>
      <c r="E253" s="82"/>
      <c r="F253" s="88" t="s">
        <v>284</v>
      </c>
      <c r="G253" s="88" t="s">
        <v>285</v>
      </c>
      <c r="H253" s="17"/>
      <c r="I253" s="18">
        <v>4605014</v>
      </c>
      <c r="J253" s="18"/>
      <c r="K253" s="18">
        <v>4701218</v>
      </c>
      <c r="L253" s="18"/>
      <c r="M253" s="18">
        <v>4823972</v>
      </c>
      <c r="N253" s="18"/>
      <c r="O253" s="18">
        <v>4923624</v>
      </c>
      <c r="P253" s="18"/>
      <c r="Q253" s="18">
        <v>5048792</v>
      </c>
      <c r="R253" s="19">
        <v>24102620</v>
      </c>
    </row>
    <row r="254" spans="1:20" ht="13.5" customHeight="1" x14ac:dyDescent="0.25">
      <c r="A254" s="18"/>
      <c r="B254" s="18"/>
      <c r="C254" s="76"/>
      <c r="D254" s="1" t="s">
        <v>187</v>
      </c>
      <c r="E254" s="82"/>
      <c r="F254" s="88" t="s">
        <v>284</v>
      </c>
      <c r="G254" s="88" t="s">
        <v>285</v>
      </c>
      <c r="H254" s="17"/>
      <c r="I254" s="18">
        <v>875289555</v>
      </c>
      <c r="J254" s="18"/>
      <c r="K254" s="18">
        <v>893575275</v>
      </c>
      <c r="L254" s="18"/>
      <c r="M254" s="18">
        <v>916907591</v>
      </c>
      <c r="N254" s="18"/>
      <c r="O254" s="18">
        <v>935848712</v>
      </c>
      <c r="P254" s="18"/>
      <c r="Q254" s="18">
        <v>959639810</v>
      </c>
      <c r="R254" s="19">
        <v>4581260943</v>
      </c>
    </row>
    <row r="255" spans="1:20" ht="13.5" customHeight="1" x14ac:dyDescent="0.25">
      <c r="A255" s="18"/>
      <c r="B255" s="18"/>
      <c r="C255" s="76"/>
      <c r="E255" s="82" t="s">
        <v>187</v>
      </c>
      <c r="F255" s="88" t="s">
        <v>284</v>
      </c>
      <c r="G255" s="88" t="s">
        <v>285</v>
      </c>
      <c r="H255" s="17"/>
      <c r="I255" s="18">
        <v>785148545</v>
      </c>
      <c r="J255" s="18"/>
      <c r="K255" s="18">
        <v>801551125</v>
      </c>
      <c r="L255" s="18"/>
      <c r="M255" s="18">
        <v>822480580</v>
      </c>
      <c r="N255" s="18"/>
      <c r="O255" s="18">
        <v>839471067</v>
      </c>
      <c r="P255" s="18"/>
      <c r="Q255" s="18">
        <v>860812057</v>
      </c>
      <c r="R255" s="19">
        <v>4109463374</v>
      </c>
    </row>
    <row r="256" spans="1:20" s="41" customFormat="1" ht="13.5" customHeight="1" x14ac:dyDescent="0.3">
      <c r="A256" s="89"/>
      <c r="B256" s="89"/>
      <c r="C256" s="90"/>
      <c r="D256" s="91"/>
      <c r="E256" s="76" t="s">
        <v>188</v>
      </c>
      <c r="F256" s="88" t="s">
        <v>284</v>
      </c>
      <c r="G256" s="88" t="s">
        <v>285</v>
      </c>
      <c r="H256" s="92"/>
      <c r="I256" s="18">
        <v>35011582</v>
      </c>
      <c r="J256" s="18"/>
      <c r="K256" s="18">
        <v>35743011</v>
      </c>
      <c r="L256" s="18"/>
      <c r="M256" s="18">
        <v>36676304</v>
      </c>
      <c r="N256" s="18"/>
      <c r="O256" s="18">
        <v>37433948</v>
      </c>
      <c r="P256" s="18"/>
      <c r="Q256" s="18">
        <v>38385592</v>
      </c>
      <c r="R256" s="19">
        <v>183250437</v>
      </c>
      <c r="T256" s="93"/>
    </row>
    <row r="257" spans="1:20" s="41" customFormat="1" ht="13.5" customHeight="1" x14ac:dyDescent="0.3">
      <c r="A257" s="89"/>
      <c r="B257" s="89"/>
      <c r="C257" s="90"/>
      <c r="D257" s="91"/>
      <c r="E257" s="76" t="s">
        <v>189</v>
      </c>
      <c r="F257" s="88" t="s">
        <v>14</v>
      </c>
      <c r="G257" s="88" t="s">
        <v>15</v>
      </c>
      <c r="H257" s="92"/>
      <c r="I257" s="18">
        <v>8752896</v>
      </c>
      <c r="J257" s="18"/>
      <c r="K257" s="18">
        <v>8935753</v>
      </c>
      <c r="L257" s="18"/>
      <c r="M257" s="18">
        <v>9169076</v>
      </c>
      <c r="N257" s="18"/>
      <c r="O257" s="18">
        <v>9358487</v>
      </c>
      <c r="P257" s="18"/>
      <c r="Q257" s="18">
        <v>9596398</v>
      </c>
      <c r="R257" s="19">
        <v>45812610</v>
      </c>
      <c r="T257" s="94"/>
    </row>
    <row r="258" spans="1:20" ht="13.5" customHeight="1" x14ac:dyDescent="0.25">
      <c r="A258" s="18"/>
      <c r="B258" s="18"/>
      <c r="C258" s="76"/>
      <c r="D258" s="82"/>
      <c r="E258" s="82" t="s">
        <v>190</v>
      </c>
      <c r="F258" s="88" t="s">
        <v>284</v>
      </c>
      <c r="G258" s="88" t="s">
        <v>285</v>
      </c>
      <c r="H258" s="17"/>
      <c r="I258" s="18">
        <v>17491976</v>
      </c>
      <c r="J258" s="18"/>
      <c r="K258" s="18">
        <v>17857402</v>
      </c>
      <c r="L258" s="18"/>
      <c r="M258" s="18">
        <v>18323680</v>
      </c>
      <c r="N258" s="18"/>
      <c r="O258" s="18">
        <v>18702203</v>
      </c>
      <c r="P258" s="18"/>
      <c r="Q258" s="18">
        <v>19177650</v>
      </c>
      <c r="R258" s="19">
        <v>91552911</v>
      </c>
    </row>
    <row r="259" spans="1:20" ht="13.5" customHeight="1" x14ac:dyDescent="0.25">
      <c r="A259" s="18"/>
      <c r="B259" s="18"/>
      <c r="C259" s="76"/>
      <c r="D259" s="82"/>
      <c r="E259" s="82" t="s">
        <v>191</v>
      </c>
      <c r="F259" s="88" t="s">
        <v>284</v>
      </c>
      <c r="G259" s="88" t="s">
        <v>285</v>
      </c>
      <c r="H259" s="17"/>
      <c r="I259" s="18">
        <v>2625869</v>
      </c>
      <c r="J259" s="18"/>
      <c r="K259" s="18">
        <v>2680726</v>
      </c>
      <c r="L259" s="18"/>
      <c r="M259" s="18">
        <v>2750723</v>
      </c>
      <c r="N259" s="18"/>
      <c r="O259" s="18">
        <v>2807546</v>
      </c>
      <c r="P259" s="18"/>
      <c r="Q259" s="18">
        <v>2878919</v>
      </c>
      <c r="R259" s="19">
        <v>13743783</v>
      </c>
    </row>
    <row r="260" spans="1:20" ht="13.5" customHeight="1" x14ac:dyDescent="0.25">
      <c r="A260" s="18"/>
      <c r="B260" s="18"/>
      <c r="C260" s="76"/>
      <c r="D260" s="82"/>
      <c r="E260" s="82" t="s">
        <v>192</v>
      </c>
      <c r="F260" s="88" t="s">
        <v>284</v>
      </c>
      <c r="G260" s="88" t="s">
        <v>285</v>
      </c>
      <c r="H260" s="17"/>
      <c r="I260" s="18">
        <v>26258687</v>
      </c>
      <c r="J260" s="18"/>
      <c r="K260" s="18">
        <v>26807258</v>
      </c>
      <c r="L260" s="18"/>
      <c r="M260" s="18">
        <v>27507228</v>
      </c>
      <c r="N260" s="18"/>
      <c r="O260" s="18">
        <v>28075461</v>
      </c>
      <c r="P260" s="18"/>
      <c r="Q260" s="18">
        <v>28789194</v>
      </c>
      <c r="R260" s="19">
        <v>137437828</v>
      </c>
    </row>
    <row r="261" spans="1:20" ht="13.5" customHeight="1" x14ac:dyDescent="0.25">
      <c r="A261" s="18"/>
      <c r="B261" s="18"/>
      <c r="C261" s="76"/>
      <c r="D261" s="82" t="s">
        <v>193</v>
      </c>
      <c r="E261" s="82"/>
      <c r="F261" s="88" t="s">
        <v>284</v>
      </c>
      <c r="G261" s="88" t="s">
        <v>285</v>
      </c>
      <c r="H261" s="17"/>
      <c r="I261" s="18">
        <v>36840115</v>
      </c>
      <c r="J261" s="18"/>
      <c r="K261" s="18">
        <v>37609743</v>
      </c>
      <c r="L261" s="18"/>
      <c r="M261" s="18">
        <v>38591779</v>
      </c>
      <c r="N261" s="18"/>
      <c r="O261" s="18">
        <v>39388993</v>
      </c>
      <c r="P261" s="18"/>
      <c r="Q261" s="18">
        <v>40390337</v>
      </c>
      <c r="R261" s="19">
        <v>192820967</v>
      </c>
    </row>
    <row r="262" spans="1:20" ht="13.5" customHeight="1" x14ac:dyDescent="0.25">
      <c r="A262" s="18"/>
      <c r="B262" s="18"/>
      <c r="C262" s="76"/>
      <c r="D262" s="82"/>
      <c r="E262" s="82" t="s">
        <v>194</v>
      </c>
      <c r="F262" s="88" t="s">
        <v>284</v>
      </c>
      <c r="G262" s="88" t="s">
        <v>285</v>
      </c>
      <c r="H262" s="17"/>
      <c r="I262" s="18">
        <v>25261523</v>
      </c>
      <c r="J262" s="18"/>
      <c r="K262" s="18">
        <v>25789262</v>
      </c>
      <c r="L262" s="18"/>
      <c r="M262" s="18">
        <v>26462651</v>
      </c>
      <c r="N262" s="18"/>
      <c r="O262" s="18">
        <v>27009306</v>
      </c>
      <c r="P262" s="18"/>
      <c r="Q262" s="18">
        <v>27695935</v>
      </c>
      <c r="R262" s="19">
        <v>132218677</v>
      </c>
    </row>
    <row r="263" spans="1:20" ht="13.5" customHeight="1" x14ac:dyDescent="0.25">
      <c r="A263" s="18"/>
      <c r="B263" s="18"/>
      <c r="C263" s="76"/>
      <c r="D263" s="82"/>
      <c r="E263" s="82" t="s">
        <v>195</v>
      </c>
      <c r="F263" s="88" t="s">
        <v>284</v>
      </c>
      <c r="G263" s="88" t="s">
        <v>285</v>
      </c>
      <c r="H263" s="17"/>
      <c r="I263" s="18">
        <v>5000000</v>
      </c>
      <c r="J263" s="18"/>
      <c r="K263" s="18">
        <v>5104455</v>
      </c>
      <c r="L263" s="18"/>
      <c r="M263" s="18">
        <v>5237739</v>
      </c>
      <c r="N263" s="18"/>
      <c r="O263" s="18">
        <v>5345938</v>
      </c>
      <c r="P263" s="18"/>
      <c r="Q263" s="18">
        <v>5481842</v>
      </c>
      <c r="R263" s="19">
        <v>26169974</v>
      </c>
    </row>
    <row r="264" spans="1:20" ht="13.5" customHeight="1" x14ac:dyDescent="0.25">
      <c r="A264" s="18"/>
      <c r="B264" s="18"/>
      <c r="C264" s="76"/>
      <c r="D264" s="82"/>
      <c r="E264" s="82" t="s">
        <v>196</v>
      </c>
      <c r="F264" s="88" t="s">
        <v>284</v>
      </c>
      <c r="G264" s="88" t="s">
        <v>285</v>
      </c>
      <c r="H264" s="17"/>
      <c r="I264" s="18">
        <v>6578592</v>
      </c>
      <c r="J264" s="18"/>
      <c r="K264" s="18">
        <v>6716026</v>
      </c>
      <c r="L264" s="18"/>
      <c r="M264" s="18">
        <v>6891389</v>
      </c>
      <c r="N264" s="18"/>
      <c r="O264" s="18">
        <v>7033749</v>
      </c>
      <c r="P264" s="18"/>
      <c r="Q264" s="18">
        <v>7212560</v>
      </c>
      <c r="R264" s="19">
        <v>34432316</v>
      </c>
    </row>
    <row r="265" spans="1:20" ht="13.5" customHeight="1" x14ac:dyDescent="0.25">
      <c r="A265" s="18"/>
      <c r="B265" s="18"/>
      <c r="C265" s="76"/>
      <c r="D265" s="82" t="s">
        <v>197</v>
      </c>
      <c r="E265" s="82"/>
      <c r="F265" s="88" t="s">
        <v>284</v>
      </c>
      <c r="G265" s="88" t="s">
        <v>285</v>
      </c>
      <c r="H265" s="17"/>
      <c r="I265" s="18">
        <v>11841465</v>
      </c>
      <c r="J265" s="18"/>
      <c r="K265" s="18">
        <v>12088846</v>
      </c>
      <c r="L265" s="18"/>
      <c r="M265" s="18">
        <v>12404500</v>
      </c>
      <c r="N265" s="18"/>
      <c r="O265" s="18">
        <v>12660748</v>
      </c>
      <c r="P265" s="18"/>
      <c r="Q265" s="18">
        <v>12982608</v>
      </c>
      <c r="R265" s="19">
        <v>61978167</v>
      </c>
    </row>
    <row r="266" spans="1:20" ht="13.5" customHeight="1" x14ac:dyDescent="0.25">
      <c r="A266" s="18"/>
      <c r="B266" s="18"/>
      <c r="C266" s="76"/>
      <c r="D266" s="82"/>
      <c r="E266" s="82" t="s">
        <v>198</v>
      </c>
      <c r="F266" s="88" t="s">
        <v>284</v>
      </c>
      <c r="G266" s="88" t="s">
        <v>285</v>
      </c>
      <c r="H266" s="17"/>
      <c r="I266" s="18">
        <v>5262874</v>
      </c>
      <c r="J266" s="18"/>
      <c r="K266" s="18">
        <v>5372820</v>
      </c>
      <c r="L266" s="18"/>
      <c r="M266" s="18">
        <v>5513111</v>
      </c>
      <c r="N266" s="18"/>
      <c r="O266" s="18">
        <v>5626999</v>
      </c>
      <c r="P266" s="18"/>
      <c r="Q266" s="18">
        <v>5770048</v>
      </c>
      <c r="R266" s="19">
        <v>27545852</v>
      </c>
    </row>
    <row r="267" spans="1:20" ht="13.5" customHeight="1" x14ac:dyDescent="0.25">
      <c r="A267" s="18"/>
      <c r="B267" s="18"/>
      <c r="C267" s="76"/>
      <c r="D267" s="82"/>
      <c r="E267" s="82" t="s">
        <v>199</v>
      </c>
      <c r="F267" s="88" t="s">
        <v>284</v>
      </c>
      <c r="G267" s="88" t="s">
        <v>285</v>
      </c>
      <c r="H267" s="17"/>
      <c r="I267" s="82">
        <v>6578592</v>
      </c>
      <c r="J267" s="18"/>
      <c r="K267" s="18">
        <v>6716026</v>
      </c>
      <c r="L267" s="18"/>
      <c r="M267" s="18">
        <v>6891389</v>
      </c>
      <c r="N267" s="18"/>
      <c r="O267" s="18">
        <v>7033749</v>
      </c>
      <c r="P267" s="18"/>
      <c r="Q267" s="18">
        <v>7212560</v>
      </c>
      <c r="R267" s="19">
        <v>34432316</v>
      </c>
    </row>
    <row r="268" spans="1:20" ht="13.5" customHeight="1" x14ac:dyDescent="0.25">
      <c r="A268" s="18"/>
      <c r="B268" s="18"/>
      <c r="C268" s="76"/>
      <c r="D268" s="82" t="s">
        <v>200</v>
      </c>
      <c r="E268" s="82"/>
      <c r="F268" s="88" t="s">
        <v>284</v>
      </c>
      <c r="G268" s="88" t="s">
        <v>285</v>
      </c>
      <c r="H268" s="17"/>
      <c r="I268" s="82">
        <v>5000000</v>
      </c>
      <c r="J268" s="18"/>
      <c r="K268" s="18">
        <v>5104455</v>
      </c>
      <c r="L268" s="18"/>
      <c r="M268" s="18">
        <v>5237739</v>
      </c>
      <c r="N268" s="18"/>
      <c r="O268" s="18">
        <v>5345938</v>
      </c>
      <c r="P268" s="18"/>
      <c r="Q268" s="18">
        <v>5481842</v>
      </c>
      <c r="R268" s="19">
        <v>26169974</v>
      </c>
    </row>
    <row r="269" spans="1:20" ht="13.5" customHeight="1" x14ac:dyDescent="0.25">
      <c r="A269" s="18"/>
      <c r="B269" s="18"/>
      <c r="C269" s="76"/>
      <c r="D269" s="82" t="s">
        <v>135</v>
      </c>
      <c r="E269" s="82"/>
      <c r="F269" s="88" t="s">
        <v>284</v>
      </c>
      <c r="G269" s="88" t="s">
        <v>285</v>
      </c>
      <c r="H269" s="17"/>
      <c r="I269" s="82">
        <v>131000000</v>
      </c>
      <c r="J269" s="18"/>
      <c r="K269" s="18">
        <v>134930000</v>
      </c>
      <c r="L269" s="18"/>
      <c r="M269" s="18">
        <v>138977900</v>
      </c>
      <c r="N269" s="18"/>
      <c r="O269" s="18">
        <v>143147237</v>
      </c>
      <c r="P269" s="18"/>
      <c r="Q269" s="18">
        <v>147441654</v>
      </c>
      <c r="R269" s="19">
        <v>695496791</v>
      </c>
    </row>
    <row r="270" spans="1:20" ht="13.5" customHeight="1" x14ac:dyDescent="0.25">
      <c r="A270" s="18"/>
      <c r="B270" s="18"/>
      <c r="C270" s="76"/>
      <c r="D270" s="82" t="s">
        <v>201</v>
      </c>
      <c r="E270" s="82"/>
      <c r="F270" s="88" t="s">
        <v>284</v>
      </c>
      <c r="G270" s="88" t="s">
        <v>285</v>
      </c>
      <c r="H270" s="17"/>
      <c r="I270" s="82">
        <v>5262874</v>
      </c>
      <c r="J270" s="18"/>
      <c r="K270" s="18">
        <v>5372820</v>
      </c>
      <c r="L270" s="18"/>
      <c r="M270" s="18">
        <v>5513111</v>
      </c>
      <c r="N270" s="18"/>
      <c r="O270" s="18">
        <v>5626999</v>
      </c>
      <c r="P270" s="18"/>
      <c r="Q270" s="18">
        <v>5770048</v>
      </c>
      <c r="R270" s="19">
        <v>27545852</v>
      </c>
    </row>
    <row r="271" spans="1:20" ht="13.5" customHeight="1" x14ac:dyDescent="0.25">
      <c r="A271" s="18"/>
      <c r="B271" s="18"/>
      <c r="C271" s="76"/>
      <c r="D271" s="82" t="s">
        <v>202</v>
      </c>
      <c r="E271" s="82"/>
      <c r="F271" s="88" t="s">
        <v>284</v>
      </c>
      <c r="G271" s="88" t="s">
        <v>285</v>
      </c>
      <c r="H271" s="17"/>
      <c r="I271" s="82">
        <v>3515528226</v>
      </c>
      <c r="J271" s="18"/>
      <c r="K271" s="18">
        <v>3587778037</v>
      </c>
      <c r="L271" s="18"/>
      <c r="M271" s="18">
        <v>3680934484</v>
      </c>
      <c r="N271" s="18"/>
      <c r="O271" s="18">
        <v>3755675417</v>
      </c>
      <c r="P271" s="18"/>
      <c r="Q271" s="18">
        <v>3850496668</v>
      </c>
      <c r="R271" s="19">
        <v>18390412832</v>
      </c>
      <c r="S271" s="31"/>
    </row>
    <row r="272" spans="1:20" ht="13.5" customHeight="1" x14ac:dyDescent="0.25">
      <c r="A272" s="18"/>
      <c r="B272" s="18"/>
      <c r="C272" s="76"/>
      <c r="D272" s="82"/>
      <c r="E272" s="82" t="s">
        <v>203</v>
      </c>
      <c r="F272" s="88" t="s">
        <v>284</v>
      </c>
      <c r="G272" s="88" t="s">
        <v>285</v>
      </c>
      <c r="H272" s="17"/>
      <c r="I272" s="82">
        <v>3215528226</v>
      </c>
      <c r="J272" s="18"/>
      <c r="K272" s="18">
        <v>3287778037</v>
      </c>
      <c r="L272" s="18"/>
      <c r="M272" s="18">
        <v>3380934484</v>
      </c>
      <c r="N272" s="18"/>
      <c r="O272" s="18">
        <v>3455675417</v>
      </c>
      <c r="P272" s="18"/>
      <c r="Q272" s="18">
        <v>3550496668</v>
      </c>
      <c r="R272" s="19">
        <v>16890412832</v>
      </c>
    </row>
    <row r="273" spans="1:18" s="41" customFormat="1" ht="13.5" customHeight="1" x14ac:dyDescent="0.3">
      <c r="A273" s="89"/>
      <c r="B273" s="89"/>
      <c r="C273" s="90"/>
      <c r="D273" s="91"/>
      <c r="E273" s="91" t="s">
        <v>204</v>
      </c>
      <c r="F273" s="88" t="s">
        <v>284</v>
      </c>
      <c r="G273" s="88" t="s">
        <v>285</v>
      </c>
      <c r="H273" s="17"/>
      <c r="I273" s="89">
        <v>3123885672</v>
      </c>
      <c r="J273" s="89"/>
      <c r="K273" s="89">
        <v>3194076363</v>
      </c>
      <c r="L273" s="89"/>
      <c r="M273" s="89">
        <v>3284577851</v>
      </c>
      <c r="N273" s="89"/>
      <c r="O273" s="89">
        <v>3357188667</v>
      </c>
      <c r="P273" s="89"/>
      <c r="Q273" s="89">
        <v>3449307513</v>
      </c>
      <c r="R273" s="52">
        <v>16409036066</v>
      </c>
    </row>
    <row r="274" spans="1:18" s="41" customFormat="1" ht="13.5" customHeight="1" x14ac:dyDescent="0.3">
      <c r="A274" s="89"/>
      <c r="B274" s="89"/>
      <c r="C274" s="90"/>
      <c r="D274" s="91"/>
      <c r="E274" s="91" t="s">
        <v>205</v>
      </c>
      <c r="F274" s="88" t="s">
        <v>284</v>
      </c>
      <c r="G274" s="88" t="s">
        <v>285</v>
      </c>
      <c r="H274" s="17"/>
      <c r="I274" s="91">
        <v>91642554</v>
      </c>
      <c r="J274" s="89"/>
      <c r="K274" s="89">
        <v>93701674</v>
      </c>
      <c r="L274" s="89"/>
      <c r="M274" s="89">
        <v>96356633</v>
      </c>
      <c r="N274" s="89"/>
      <c r="O274" s="89">
        <v>98486749</v>
      </c>
      <c r="P274" s="89"/>
      <c r="Q274" s="89">
        <v>101189155</v>
      </c>
      <c r="R274" s="52">
        <v>481376765</v>
      </c>
    </row>
    <row r="275" spans="1:18" ht="13.5" customHeight="1" x14ac:dyDescent="0.25">
      <c r="A275" s="18"/>
      <c r="B275" s="18"/>
      <c r="C275" s="76"/>
      <c r="E275" s="82" t="s">
        <v>206</v>
      </c>
      <c r="F275" s="88" t="s">
        <v>284</v>
      </c>
      <c r="G275" s="88" t="s">
        <v>285</v>
      </c>
      <c r="H275" s="17"/>
      <c r="I275" s="18">
        <v>300000000</v>
      </c>
      <c r="J275" s="18"/>
      <c r="K275" s="18">
        <v>300000000</v>
      </c>
      <c r="L275" s="18"/>
      <c r="M275" s="18">
        <v>300000000</v>
      </c>
      <c r="N275" s="18"/>
      <c r="O275" s="18">
        <v>300000000</v>
      </c>
      <c r="P275" s="18"/>
      <c r="Q275" s="18">
        <v>300000000</v>
      </c>
      <c r="R275" s="19">
        <v>1500000000</v>
      </c>
    </row>
    <row r="276" spans="1:18" ht="13.5" customHeight="1" x14ac:dyDescent="0.25">
      <c r="A276" s="18"/>
      <c r="B276" s="18"/>
      <c r="C276" s="76"/>
      <c r="D276" s="1" t="s">
        <v>207</v>
      </c>
      <c r="E276" s="82"/>
      <c r="F276" s="88" t="s">
        <v>284</v>
      </c>
      <c r="G276" s="88" t="s">
        <v>285</v>
      </c>
      <c r="H276" s="17"/>
      <c r="I276" s="18">
        <v>1051250090</v>
      </c>
      <c r="J276" s="18"/>
      <c r="K276" s="18">
        <v>1073211810</v>
      </c>
      <c r="L276" s="18"/>
      <c r="M276" s="18">
        <v>1101234650</v>
      </c>
      <c r="N276" s="18"/>
      <c r="O276" s="18">
        <v>1123983529</v>
      </c>
      <c r="P276" s="18"/>
      <c r="Q276" s="18">
        <v>1152557380</v>
      </c>
      <c r="R276" s="19">
        <v>5502237459</v>
      </c>
    </row>
    <row r="277" spans="1:18" ht="13.4" customHeight="1" x14ac:dyDescent="0.25">
      <c r="A277" s="18"/>
      <c r="B277" s="18"/>
      <c r="C277" s="76"/>
      <c r="D277" s="82"/>
      <c r="E277" s="82" t="s">
        <v>208</v>
      </c>
      <c r="F277" s="88" t="s">
        <v>284</v>
      </c>
      <c r="G277" s="88" t="s">
        <v>285</v>
      </c>
      <c r="H277" s="17"/>
      <c r="I277" s="18">
        <v>603992657</v>
      </c>
      <c r="J277" s="18"/>
      <c r="K277" s="18">
        <v>616610699</v>
      </c>
      <c r="L277" s="18"/>
      <c r="M277" s="18">
        <v>632711140</v>
      </c>
      <c r="N277" s="18"/>
      <c r="O277" s="18">
        <v>645781441</v>
      </c>
      <c r="P277" s="18"/>
      <c r="Q277" s="18">
        <v>662198464</v>
      </c>
      <c r="R277" s="19">
        <v>3161294401</v>
      </c>
    </row>
    <row r="278" spans="1:18" ht="13.5" customHeight="1" x14ac:dyDescent="0.3">
      <c r="A278" s="18"/>
      <c r="B278" s="18"/>
      <c r="C278" s="76"/>
      <c r="D278" s="91"/>
      <c r="E278" s="82" t="s">
        <v>209</v>
      </c>
      <c r="F278" s="88" t="s">
        <v>284</v>
      </c>
      <c r="G278" s="88" t="s">
        <v>285</v>
      </c>
      <c r="H278" s="17"/>
      <c r="I278" s="18">
        <v>447257433</v>
      </c>
      <c r="J278" s="18"/>
      <c r="K278" s="18">
        <v>456601111</v>
      </c>
      <c r="L278" s="18"/>
      <c r="M278" s="18">
        <v>468523510</v>
      </c>
      <c r="N278" s="18"/>
      <c r="O278" s="18">
        <v>478202088</v>
      </c>
      <c r="P278" s="18"/>
      <c r="Q278" s="18">
        <v>490358916</v>
      </c>
      <c r="R278" s="19">
        <v>2340943058</v>
      </c>
    </row>
    <row r="279" spans="1:18" ht="13.5" customHeight="1" x14ac:dyDescent="0.3">
      <c r="A279" s="18"/>
      <c r="B279" s="18"/>
      <c r="C279" s="76"/>
      <c r="D279" s="91"/>
      <c r="E279" s="91" t="s">
        <v>210</v>
      </c>
      <c r="F279" s="88" t="s">
        <v>284</v>
      </c>
      <c r="G279" s="88" t="s">
        <v>285</v>
      </c>
      <c r="H279" s="17"/>
      <c r="I279" s="89">
        <v>71561189</v>
      </c>
      <c r="J279" s="18"/>
      <c r="K279" s="89">
        <v>73056178</v>
      </c>
      <c r="L279" s="18"/>
      <c r="M279" s="89">
        <v>74963762</v>
      </c>
      <c r="N279" s="18"/>
      <c r="O279" s="89">
        <v>76512334</v>
      </c>
      <c r="P279" s="18"/>
      <c r="Q279" s="89">
        <v>78457427</v>
      </c>
      <c r="R279" s="52">
        <v>374550890</v>
      </c>
    </row>
    <row r="280" spans="1:18" ht="14.25" customHeight="1" x14ac:dyDescent="0.25">
      <c r="A280" s="18"/>
      <c r="B280" s="18"/>
      <c r="C280" s="76"/>
      <c r="D280" s="82" t="s">
        <v>211</v>
      </c>
      <c r="E280" s="82"/>
      <c r="F280" s="88" t="s">
        <v>284</v>
      </c>
      <c r="G280" s="88" t="s">
        <v>285</v>
      </c>
      <c r="H280" s="17"/>
      <c r="I280" s="18">
        <v>741042792</v>
      </c>
      <c r="J280" s="18"/>
      <c r="K280" s="18">
        <v>756523956</v>
      </c>
      <c r="L280" s="18"/>
      <c r="M280" s="18">
        <v>776277698</v>
      </c>
      <c r="N280" s="18"/>
      <c r="O280" s="18">
        <v>792313742</v>
      </c>
      <c r="P280" s="18"/>
      <c r="Q280" s="18">
        <v>812455901</v>
      </c>
      <c r="R280" s="19">
        <v>3878614089</v>
      </c>
    </row>
    <row r="281" spans="1:18" s="18" customFormat="1" x14ac:dyDescent="0.25">
      <c r="C281" s="76"/>
      <c r="D281" s="82"/>
      <c r="E281" s="82" t="s">
        <v>212</v>
      </c>
      <c r="F281" s="88" t="s">
        <v>284</v>
      </c>
      <c r="G281" s="88" t="s">
        <v>285</v>
      </c>
      <c r="H281" s="17"/>
      <c r="I281" s="18">
        <v>392752680</v>
      </c>
      <c r="K281" s="18">
        <v>400957696</v>
      </c>
      <c r="M281" s="18">
        <v>411427180</v>
      </c>
      <c r="O281" s="18">
        <v>419926283</v>
      </c>
      <c r="Q281" s="18">
        <v>430601628</v>
      </c>
      <c r="R281" s="19">
        <v>2055665467</v>
      </c>
    </row>
    <row r="282" spans="1:18" ht="13" x14ac:dyDescent="0.3">
      <c r="A282" s="18"/>
      <c r="B282" s="18"/>
      <c r="C282" s="76"/>
      <c r="D282" s="1"/>
      <c r="E282" s="82" t="s">
        <v>213</v>
      </c>
      <c r="F282" s="95" t="s">
        <v>284</v>
      </c>
      <c r="G282" s="88" t="s">
        <v>285</v>
      </c>
      <c r="H282" s="17"/>
      <c r="I282" s="18">
        <v>348290112</v>
      </c>
      <c r="J282" s="88"/>
      <c r="K282" s="18">
        <v>355566259</v>
      </c>
      <c r="L282" s="88"/>
      <c r="M282" s="18">
        <v>364850518</v>
      </c>
      <c r="N282" s="88"/>
      <c r="O282" s="18">
        <v>372387459</v>
      </c>
      <c r="P282" s="88"/>
      <c r="Q282" s="18">
        <v>381854274</v>
      </c>
      <c r="R282" s="19">
        <v>1822948622</v>
      </c>
    </row>
    <row r="283" spans="1:18" ht="13" x14ac:dyDescent="0.3">
      <c r="A283" s="18"/>
      <c r="B283" s="18"/>
      <c r="C283" s="76"/>
      <c r="D283" s="3" t="s">
        <v>214</v>
      </c>
      <c r="E283" s="22"/>
      <c r="F283" s="4" t="s">
        <v>39</v>
      </c>
      <c r="G283" s="4" t="s">
        <v>40</v>
      </c>
      <c r="H283" s="17"/>
      <c r="I283" s="18">
        <v>3000000000</v>
      </c>
      <c r="K283" s="18">
        <v>3000000000</v>
      </c>
      <c r="M283" s="18">
        <v>3000000000</v>
      </c>
      <c r="O283" s="18">
        <v>3000000000</v>
      </c>
      <c r="Q283" s="18">
        <v>3000000000</v>
      </c>
      <c r="R283" s="19">
        <v>15000000000</v>
      </c>
    </row>
    <row r="284" spans="1:18" s="31" customFormat="1" ht="13.5" customHeight="1" x14ac:dyDescent="0.3">
      <c r="A284" s="96"/>
      <c r="B284" s="96"/>
      <c r="C284" s="97"/>
      <c r="D284" s="76" t="s">
        <v>215</v>
      </c>
      <c r="E284" s="84"/>
      <c r="F284" s="4" t="s">
        <v>39</v>
      </c>
      <c r="G284" s="4" t="s">
        <v>40</v>
      </c>
      <c r="H284" s="17"/>
      <c r="I284" s="18">
        <v>150000000</v>
      </c>
      <c r="J284" s="18"/>
      <c r="K284" s="18">
        <v>150000000</v>
      </c>
      <c r="L284" s="18"/>
      <c r="M284" s="18">
        <v>150000000</v>
      </c>
      <c r="N284" s="18"/>
      <c r="O284" s="18">
        <v>150000000</v>
      </c>
      <c r="P284" s="18"/>
      <c r="Q284" s="18">
        <v>150000000</v>
      </c>
      <c r="R284" s="19">
        <v>750000000</v>
      </c>
    </row>
    <row r="285" spans="1:18" s="31" customFormat="1" ht="13.5" customHeight="1" x14ac:dyDescent="0.3">
      <c r="A285" s="96"/>
      <c r="B285" s="18"/>
      <c r="C285" s="97"/>
      <c r="D285" s="3" t="s">
        <v>217</v>
      </c>
      <c r="E285" s="22"/>
      <c r="F285" s="4" t="s">
        <v>39</v>
      </c>
      <c r="G285" s="4" t="s">
        <v>40</v>
      </c>
      <c r="H285" s="4"/>
      <c r="I285" s="98">
        <v>50000000</v>
      </c>
      <c r="J285" s="18"/>
      <c r="K285" s="98">
        <v>50000000</v>
      </c>
      <c r="L285" s="98"/>
      <c r="M285" s="98">
        <v>50000000</v>
      </c>
      <c r="N285" s="98"/>
      <c r="O285" s="98">
        <v>50000000</v>
      </c>
      <c r="P285" s="18"/>
      <c r="Q285" s="98">
        <v>50000000</v>
      </c>
      <c r="R285" s="99">
        <v>250000000</v>
      </c>
    </row>
    <row r="286" spans="1:18" s="31" customFormat="1" ht="13.5" customHeight="1" x14ac:dyDescent="0.3">
      <c r="A286" s="96"/>
      <c r="B286" s="18"/>
      <c r="C286" s="97"/>
      <c r="D286" s="45" t="s">
        <v>218</v>
      </c>
      <c r="E286" s="64"/>
      <c r="F286" s="46" t="s">
        <v>39</v>
      </c>
      <c r="G286" s="46" t="s">
        <v>40</v>
      </c>
      <c r="H286" s="46"/>
      <c r="I286" s="100">
        <v>200000000</v>
      </c>
      <c r="J286" s="47"/>
      <c r="K286" s="100">
        <v>200000000</v>
      </c>
      <c r="L286" s="100"/>
      <c r="M286" s="100">
        <v>200000000</v>
      </c>
      <c r="N286" s="100"/>
      <c r="O286" s="100">
        <v>200000000</v>
      </c>
      <c r="P286" s="47"/>
      <c r="Q286" s="100">
        <v>200000000</v>
      </c>
      <c r="R286" s="101">
        <v>1000000000</v>
      </c>
    </row>
    <row r="287" spans="1:18" s="35" customFormat="1" ht="13.5" customHeight="1" x14ac:dyDescent="0.3">
      <c r="A287" s="102"/>
      <c r="B287" s="102"/>
      <c r="C287" s="103"/>
      <c r="D287" s="22" t="s">
        <v>219</v>
      </c>
      <c r="E287" s="22"/>
      <c r="F287" s="34"/>
      <c r="G287" s="34"/>
      <c r="H287" s="34"/>
      <c r="I287" s="104">
        <v>16755000000</v>
      </c>
      <c r="J287" s="104"/>
      <c r="K287" s="104">
        <v>17034000000</v>
      </c>
      <c r="L287" s="104"/>
      <c r="M287" s="104">
        <v>17390000000</v>
      </c>
      <c r="N287" s="104"/>
      <c r="O287" s="104">
        <v>17679000000</v>
      </c>
      <c r="P287" s="104"/>
      <c r="Q287" s="104">
        <v>18042000000</v>
      </c>
      <c r="R287" s="105">
        <v>86900000000</v>
      </c>
    </row>
    <row r="288" spans="1:18" s="41" customFormat="1" ht="13.5" customHeight="1" x14ac:dyDescent="0.3">
      <c r="A288" s="70"/>
      <c r="B288" s="70"/>
      <c r="C288" s="71"/>
      <c r="D288" s="51" t="s">
        <v>89</v>
      </c>
      <c r="E288" s="51"/>
      <c r="F288" s="70"/>
      <c r="G288" s="70"/>
      <c r="H288" s="70"/>
      <c r="I288" s="41">
        <v>13355000000</v>
      </c>
      <c r="K288" s="41">
        <v>13634000000</v>
      </c>
      <c r="M288" s="41">
        <v>13990000000</v>
      </c>
      <c r="O288" s="41">
        <v>14279000000</v>
      </c>
      <c r="Q288" s="41">
        <v>14642000000</v>
      </c>
      <c r="R288" s="52">
        <v>69900000000</v>
      </c>
    </row>
    <row r="289" spans="1:19" s="41" customFormat="1" ht="13.5" customHeight="1" x14ac:dyDescent="0.3">
      <c r="A289" s="70"/>
      <c r="B289" s="70"/>
      <c r="C289" s="71"/>
      <c r="D289" s="51" t="s">
        <v>90</v>
      </c>
      <c r="E289" s="51"/>
      <c r="F289" s="70"/>
      <c r="G289" s="70"/>
      <c r="H289" s="70"/>
      <c r="I289" s="41">
        <v>3400000000</v>
      </c>
      <c r="K289" s="41">
        <v>3400000000</v>
      </c>
      <c r="M289" s="41">
        <v>3400000000</v>
      </c>
      <c r="O289" s="41">
        <v>3400000000</v>
      </c>
      <c r="Q289" s="41">
        <v>3400000000</v>
      </c>
      <c r="R289" s="52">
        <v>17000000000</v>
      </c>
    </row>
    <row r="290" spans="1:19" ht="13.5" customHeight="1" x14ac:dyDescent="0.25">
      <c r="R290" s="19"/>
    </row>
    <row r="291" spans="1:19" ht="13.5" customHeight="1" x14ac:dyDescent="0.25">
      <c r="A291" s="4"/>
      <c r="B291" s="4"/>
      <c r="C291" s="55"/>
      <c r="D291" s="56" t="s">
        <v>91</v>
      </c>
      <c r="E291" s="56"/>
      <c r="F291" s="46"/>
      <c r="G291" s="46"/>
      <c r="H291" s="46"/>
      <c r="I291" s="47">
        <v>4250000000</v>
      </c>
      <c r="J291" s="47"/>
      <c r="K291" s="47">
        <v>4250000000</v>
      </c>
      <c r="L291" s="47"/>
      <c r="M291" s="47">
        <v>4250000000</v>
      </c>
      <c r="N291" s="47"/>
      <c r="O291" s="47">
        <v>4250000000</v>
      </c>
      <c r="P291" s="47"/>
      <c r="Q291" s="47">
        <v>4250000000</v>
      </c>
      <c r="R291" s="48">
        <v>21250000000</v>
      </c>
    </row>
    <row r="292" spans="1:19" s="10" customFormat="1" ht="13.5" customHeight="1" x14ac:dyDescent="0.3">
      <c r="C292" s="20"/>
      <c r="D292" s="22" t="s">
        <v>286</v>
      </c>
      <c r="E292" s="22"/>
      <c r="F292" s="34"/>
      <c r="G292" s="34"/>
      <c r="H292" s="34"/>
      <c r="I292" s="10">
        <v>21005000000</v>
      </c>
      <c r="K292" s="10">
        <v>21284000000</v>
      </c>
      <c r="M292" s="10">
        <v>21640000000</v>
      </c>
      <c r="O292" s="10">
        <v>21929000000</v>
      </c>
      <c r="Q292" s="10">
        <v>22292000000</v>
      </c>
      <c r="R292" s="23">
        <v>108150000000</v>
      </c>
    </row>
    <row r="293" spans="1:19" ht="13.5" customHeight="1" thickBot="1" x14ac:dyDescent="0.3">
      <c r="D293" s="106"/>
      <c r="E293" s="106"/>
      <c r="F293" s="107"/>
      <c r="G293" s="107"/>
      <c r="H293" s="107"/>
      <c r="I293" s="108"/>
      <c r="J293" s="108"/>
      <c r="K293" s="108"/>
      <c r="L293" s="108"/>
      <c r="M293" s="108"/>
      <c r="N293" s="108"/>
      <c r="O293" s="108"/>
      <c r="P293" s="108"/>
      <c r="Q293" s="108"/>
      <c r="R293" s="109"/>
    </row>
    <row r="294" spans="1:19" s="10" customFormat="1" ht="13.5" customHeight="1" x14ac:dyDescent="0.3">
      <c r="C294" s="20"/>
      <c r="D294" s="10" t="s">
        <v>220</v>
      </c>
      <c r="E294" s="22"/>
      <c r="F294" s="34"/>
      <c r="G294" s="34"/>
      <c r="H294" s="34"/>
      <c r="I294" s="10">
        <v>91861399405</v>
      </c>
      <c r="K294" s="10">
        <v>92988255893</v>
      </c>
      <c r="M294" s="10">
        <v>95185044912</v>
      </c>
      <c r="O294" s="10">
        <v>97223594325</v>
      </c>
      <c r="Q294" s="10">
        <v>99510840473</v>
      </c>
      <c r="R294" s="110">
        <v>476769135008</v>
      </c>
    </row>
    <row r="295" spans="1:19" ht="13.5" customHeight="1" x14ac:dyDescent="0.3">
      <c r="D295" s="51" t="s">
        <v>89</v>
      </c>
      <c r="I295" s="1">
        <v>73290530072</v>
      </c>
      <c r="K295" s="1">
        <v>74903380674</v>
      </c>
      <c r="M295" s="1">
        <v>76630583688</v>
      </c>
      <c r="O295" s="1">
        <v>78177965377</v>
      </c>
      <c r="Q295" s="1">
        <v>79923960446</v>
      </c>
      <c r="R295" s="19">
        <v>382926420257</v>
      </c>
    </row>
    <row r="296" spans="1:19" ht="13.5" customHeight="1" x14ac:dyDescent="0.3">
      <c r="D296" s="51" t="s">
        <v>118</v>
      </c>
      <c r="I296" s="1">
        <v>66825000</v>
      </c>
      <c r="K296" s="1">
        <v>66825000</v>
      </c>
      <c r="M296" s="1">
        <v>66825000</v>
      </c>
      <c r="O296" s="1">
        <v>66825000</v>
      </c>
      <c r="Q296" s="1">
        <v>66825000</v>
      </c>
      <c r="R296" s="19">
        <v>334125000</v>
      </c>
    </row>
    <row r="297" spans="1:19" ht="13.5" customHeight="1" x14ac:dyDescent="0.3">
      <c r="D297" s="51" t="s">
        <v>90</v>
      </c>
      <c r="I297" s="1">
        <v>18504044333</v>
      </c>
      <c r="K297" s="1">
        <v>18018050219</v>
      </c>
      <c r="M297" s="1">
        <v>18487636224</v>
      </c>
      <c r="O297" s="1">
        <v>18978803948</v>
      </c>
      <c r="Q297" s="1">
        <v>19520055027</v>
      </c>
      <c r="R297" s="19">
        <v>93508589751</v>
      </c>
    </row>
    <row r="298" spans="1:19" ht="13.5" customHeight="1" x14ac:dyDescent="0.3">
      <c r="D298" s="51"/>
      <c r="R298" s="19"/>
    </row>
    <row r="299" spans="1:19" ht="13.5" customHeight="1" x14ac:dyDescent="0.3">
      <c r="A299" s="12" t="s">
        <v>287</v>
      </c>
      <c r="D299" s="51"/>
      <c r="R299" s="19"/>
    </row>
    <row r="300" spans="1:19" ht="13.5" customHeight="1" x14ac:dyDescent="0.3">
      <c r="A300" s="10"/>
      <c r="D300" s="51"/>
      <c r="R300" s="19"/>
    </row>
    <row r="301" spans="1:19" ht="13.5" customHeight="1" x14ac:dyDescent="0.3">
      <c r="A301" s="10"/>
      <c r="B301" s="10" t="s">
        <v>288</v>
      </c>
      <c r="D301" s="51"/>
      <c r="R301" s="19"/>
    </row>
    <row r="302" spans="1:19" ht="13.5" customHeight="1" x14ac:dyDescent="0.3">
      <c r="A302" s="10"/>
      <c r="B302" s="10"/>
      <c r="D302" s="51"/>
      <c r="R302" s="19"/>
    </row>
    <row r="303" spans="1:19" ht="13.5" customHeight="1" x14ac:dyDescent="0.3">
      <c r="A303" s="10"/>
      <c r="C303" s="20" t="s">
        <v>289</v>
      </c>
      <c r="D303" s="56" t="s">
        <v>290</v>
      </c>
      <c r="E303" s="64"/>
      <c r="F303" s="46" t="s">
        <v>39</v>
      </c>
      <c r="G303" s="46" t="s">
        <v>117</v>
      </c>
      <c r="H303" s="46"/>
      <c r="I303" s="46">
        <v>20000000</v>
      </c>
      <c r="J303" s="47"/>
      <c r="K303" s="46">
        <v>20000000</v>
      </c>
      <c r="L303" s="100"/>
      <c r="M303" s="46">
        <v>20000000</v>
      </c>
      <c r="N303" s="100"/>
      <c r="O303" s="46">
        <v>20000000</v>
      </c>
      <c r="P303" s="47"/>
      <c r="Q303" s="46">
        <v>20000000</v>
      </c>
      <c r="R303" s="101">
        <v>100000000</v>
      </c>
    </row>
    <row r="304" spans="1:19" ht="13.5" customHeight="1" x14ac:dyDescent="0.3">
      <c r="D304" s="22" t="s">
        <v>291</v>
      </c>
      <c r="E304" s="22"/>
      <c r="F304" s="34"/>
      <c r="G304" s="34"/>
      <c r="H304" s="34"/>
      <c r="I304" s="104">
        <v>20000000</v>
      </c>
      <c r="J304" s="104"/>
      <c r="K304" s="104">
        <v>20000000</v>
      </c>
      <c r="L304" s="104"/>
      <c r="M304" s="104">
        <v>20000000</v>
      </c>
      <c r="N304" s="104"/>
      <c r="O304" s="104">
        <v>20000000</v>
      </c>
      <c r="P304" s="104"/>
      <c r="Q304" s="104">
        <v>20000000</v>
      </c>
      <c r="R304" s="105">
        <v>100000000</v>
      </c>
      <c r="S304" s="10"/>
    </row>
    <row r="305" spans="1:18" ht="13.5" customHeight="1" x14ac:dyDescent="0.3">
      <c r="D305" s="51"/>
      <c r="R305" s="19"/>
    </row>
    <row r="306" spans="1:18" ht="13.5" customHeight="1" x14ac:dyDescent="0.3">
      <c r="D306" s="22"/>
      <c r="E306" s="22"/>
      <c r="F306" s="34"/>
      <c r="G306" s="34"/>
      <c r="H306" s="3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5"/>
    </row>
    <row r="307" spans="1:18" ht="13.5" customHeight="1" x14ac:dyDescent="0.3">
      <c r="A307" s="12" t="s">
        <v>292</v>
      </c>
      <c r="B307" s="10"/>
      <c r="C307" s="20"/>
      <c r="R307" s="19"/>
    </row>
    <row r="308" spans="1:18" ht="13.5" customHeight="1" x14ac:dyDescent="0.25">
      <c r="R308" s="19"/>
    </row>
    <row r="309" spans="1:18" ht="13.5" customHeight="1" x14ac:dyDescent="0.3">
      <c r="B309" s="10" t="s">
        <v>293</v>
      </c>
      <c r="R309" s="19"/>
    </row>
    <row r="310" spans="1:18" ht="13.5" customHeight="1" x14ac:dyDescent="0.25">
      <c r="R310" s="19"/>
    </row>
    <row r="311" spans="1:18" ht="13.5" customHeight="1" x14ac:dyDescent="0.3">
      <c r="A311" s="41"/>
      <c r="B311" s="41"/>
      <c r="C311" s="20" t="s">
        <v>294</v>
      </c>
      <c r="D311" s="3" t="s">
        <v>295</v>
      </c>
      <c r="F311" s="4" t="s">
        <v>39</v>
      </c>
      <c r="G311" s="4" t="s">
        <v>296</v>
      </c>
      <c r="I311" s="1">
        <v>1000000000</v>
      </c>
      <c r="K311" s="1">
        <v>1000000000</v>
      </c>
      <c r="M311" s="1">
        <v>1000000000</v>
      </c>
      <c r="O311" s="1">
        <v>1000000000</v>
      </c>
      <c r="Q311" s="1">
        <v>1000000000</v>
      </c>
      <c r="R311" s="19">
        <v>5000000000</v>
      </c>
    </row>
    <row r="312" spans="1:18" ht="13.5" customHeight="1" x14ac:dyDescent="0.3">
      <c r="A312" s="41"/>
      <c r="B312" s="41"/>
      <c r="D312" s="3" t="s">
        <v>297</v>
      </c>
      <c r="F312" s="4" t="s">
        <v>39</v>
      </c>
      <c r="G312" s="4" t="s">
        <v>296</v>
      </c>
      <c r="I312" s="1">
        <v>1000000000</v>
      </c>
      <c r="K312" s="1">
        <v>1000000000</v>
      </c>
      <c r="M312" s="1">
        <v>1000000000</v>
      </c>
      <c r="O312" s="1">
        <v>1000000000</v>
      </c>
      <c r="Q312" s="1">
        <v>1000000000</v>
      </c>
      <c r="R312" s="19">
        <v>5000000000</v>
      </c>
    </row>
    <row r="313" spans="1:18" ht="13.5" customHeight="1" x14ac:dyDescent="0.3">
      <c r="A313" s="41"/>
      <c r="B313" s="41"/>
      <c r="D313" s="45" t="s">
        <v>298</v>
      </c>
      <c r="E313" s="45"/>
      <c r="F313" s="46" t="s">
        <v>39</v>
      </c>
      <c r="G313" s="46" t="s">
        <v>296</v>
      </c>
      <c r="H313" s="46"/>
      <c r="I313" s="47">
        <v>3000000000</v>
      </c>
      <c r="J313" s="47"/>
      <c r="K313" s="47">
        <v>3000000000</v>
      </c>
      <c r="L313" s="47"/>
      <c r="M313" s="47">
        <v>3000000000</v>
      </c>
      <c r="N313" s="47"/>
      <c r="O313" s="47">
        <v>3000000000</v>
      </c>
      <c r="P313" s="47"/>
      <c r="Q313" s="47">
        <v>3000000000</v>
      </c>
      <c r="R313" s="48">
        <v>15000000000</v>
      </c>
    </row>
    <row r="314" spans="1:18" ht="13.5" customHeight="1" x14ac:dyDescent="0.3">
      <c r="D314" s="22" t="s">
        <v>299</v>
      </c>
      <c r="E314" s="22"/>
      <c r="H314" s="34"/>
      <c r="I314" s="10">
        <v>5000000000</v>
      </c>
      <c r="J314" s="10"/>
      <c r="K314" s="10">
        <v>5000000000</v>
      </c>
      <c r="L314" s="10"/>
      <c r="M314" s="10">
        <v>5000000000</v>
      </c>
      <c r="N314" s="10"/>
      <c r="O314" s="10">
        <v>5000000000</v>
      </c>
      <c r="P314" s="10"/>
      <c r="Q314" s="10">
        <v>5000000000</v>
      </c>
      <c r="R314" s="23">
        <v>25000000000</v>
      </c>
    </row>
    <row r="315" spans="1:18" ht="13.5" customHeight="1" x14ac:dyDescent="0.3">
      <c r="D315" s="54"/>
      <c r="E315" s="54"/>
      <c r="I315" s="10"/>
      <c r="K315" s="10"/>
      <c r="M315" s="10"/>
      <c r="O315" s="10"/>
      <c r="Q315" s="10"/>
      <c r="R315" s="23"/>
    </row>
    <row r="316" spans="1:18" s="31" customFormat="1" ht="13.5" customHeight="1" x14ac:dyDescent="0.3">
      <c r="C316" s="111" t="s">
        <v>16</v>
      </c>
      <c r="D316" s="3" t="s">
        <v>300</v>
      </c>
      <c r="E316" s="3"/>
      <c r="F316" s="4" t="s">
        <v>39</v>
      </c>
      <c r="G316" s="4" t="s">
        <v>296</v>
      </c>
      <c r="H316" s="4"/>
      <c r="I316" s="1">
        <v>5500000000</v>
      </c>
      <c r="J316" s="32"/>
      <c r="K316" s="1">
        <v>5500000000</v>
      </c>
      <c r="L316" s="32"/>
      <c r="M316" s="1">
        <v>5500000000</v>
      </c>
      <c r="N316" s="32"/>
      <c r="O316" s="1">
        <v>5500000000</v>
      </c>
      <c r="P316" s="32"/>
      <c r="Q316" s="1">
        <v>5500000000</v>
      </c>
      <c r="R316" s="19">
        <v>27500000000</v>
      </c>
    </row>
    <row r="317" spans="1:18" s="31" customFormat="1" ht="13.5" customHeight="1" x14ac:dyDescent="0.3">
      <c r="C317" s="30"/>
      <c r="E317" s="27" t="s">
        <v>301</v>
      </c>
      <c r="F317" s="4" t="s">
        <v>39</v>
      </c>
      <c r="G317" s="4" t="s">
        <v>296</v>
      </c>
      <c r="H317" s="4"/>
      <c r="I317" s="28">
        <v>165000000</v>
      </c>
      <c r="J317" s="28"/>
      <c r="K317" s="28">
        <v>165000000</v>
      </c>
      <c r="L317" s="28"/>
      <c r="M317" s="28">
        <v>165000000</v>
      </c>
      <c r="N317" s="28"/>
      <c r="O317" s="28">
        <v>165000000</v>
      </c>
      <c r="P317" s="28"/>
      <c r="Q317" s="28">
        <v>165000000</v>
      </c>
      <c r="R317" s="29">
        <v>825000000</v>
      </c>
    </row>
    <row r="318" spans="1:18" s="31" customFormat="1" ht="13.5" customHeight="1" x14ac:dyDescent="0.25">
      <c r="C318" s="30"/>
      <c r="D318" s="3" t="s">
        <v>302</v>
      </c>
      <c r="E318" s="3"/>
      <c r="F318" s="4" t="s">
        <v>39</v>
      </c>
      <c r="G318" s="4" t="s">
        <v>296</v>
      </c>
      <c r="H318" s="4"/>
      <c r="I318" s="1">
        <v>1000000000</v>
      </c>
      <c r="J318" s="32"/>
      <c r="K318" s="1">
        <v>1000000000</v>
      </c>
      <c r="L318" s="32"/>
      <c r="M318" s="1">
        <v>1000000000</v>
      </c>
      <c r="N318" s="32"/>
      <c r="O318" s="1">
        <v>1000000000</v>
      </c>
      <c r="P318" s="32"/>
      <c r="Q318" s="1">
        <v>1000000000</v>
      </c>
      <c r="R318" s="19">
        <v>5000000000</v>
      </c>
    </row>
    <row r="319" spans="1:18" s="31" customFormat="1" ht="13.5" customHeight="1" x14ac:dyDescent="0.3">
      <c r="C319" s="30"/>
      <c r="E319" s="27" t="s">
        <v>303</v>
      </c>
      <c r="F319" s="4" t="s">
        <v>39</v>
      </c>
      <c r="G319" s="4" t="s">
        <v>296</v>
      </c>
      <c r="H319" s="4"/>
      <c r="I319" s="28">
        <v>300000000</v>
      </c>
      <c r="J319" s="28"/>
      <c r="K319" s="28">
        <v>0</v>
      </c>
      <c r="L319" s="28"/>
      <c r="M319" s="28">
        <v>0</v>
      </c>
      <c r="N319" s="28"/>
      <c r="O319" s="28">
        <v>0</v>
      </c>
      <c r="P319" s="28"/>
      <c r="Q319" s="28">
        <v>0</v>
      </c>
      <c r="R319" s="29">
        <v>300000000</v>
      </c>
    </row>
    <row r="320" spans="1:18" s="31" customFormat="1" ht="13.4" customHeight="1" x14ac:dyDescent="0.3">
      <c r="C320" s="30"/>
      <c r="E320" s="27" t="s">
        <v>304</v>
      </c>
      <c r="F320" s="4" t="s">
        <v>39</v>
      </c>
      <c r="G320" s="4" t="s">
        <v>296</v>
      </c>
      <c r="H320" s="4"/>
      <c r="I320" s="28">
        <v>70000000</v>
      </c>
      <c r="J320" s="28"/>
      <c r="K320" s="28">
        <v>100000000</v>
      </c>
      <c r="L320" s="28"/>
      <c r="M320" s="28">
        <v>100000000</v>
      </c>
      <c r="N320" s="28"/>
      <c r="O320" s="28">
        <v>100000000</v>
      </c>
      <c r="P320" s="28"/>
      <c r="Q320" s="28">
        <v>100000000</v>
      </c>
      <c r="R320" s="29">
        <v>470000000</v>
      </c>
    </row>
    <row r="321" spans="3:18" ht="13.5" customHeight="1" x14ac:dyDescent="0.25">
      <c r="D321" s="3" t="s">
        <v>253</v>
      </c>
      <c r="F321" s="4" t="s">
        <v>39</v>
      </c>
      <c r="G321" s="4" t="s">
        <v>296</v>
      </c>
      <c r="I321" s="25">
        <v>640000000</v>
      </c>
      <c r="J321" s="25"/>
      <c r="K321" s="25">
        <v>640000000</v>
      </c>
      <c r="L321" s="25"/>
      <c r="M321" s="25">
        <v>640000000</v>
      </c>
      <c r="N321" s="25"/>
      <c r="O321" s="25">
        <v>640000000</v>
      </c>
      <c r="P321" s="25"/>
      <c r="Q321" s="25">
        <v>640000000</v>
      </c>
      <c r="R321" s="26">
        <v>3200000000</v>
      </c>
    </row>
    <row r="322" spans="3:18" ht="13.5" customHeight="1" x14ac:dyDescent="0.25">
      <c r="D322" s="3" t="s">
        <v>255</v>
      </c>
      <c r="F322" s="4" t="s">
        <v>39</v>
      </c>
      <c r="G322" s="4" t="s">
        <v>296</v>
      </c>
      <c r="I322" s="25">
        <v>1847000000</v>
      </c>
      <c r="J322" s="25"/>
      <c r="K322" s="25">
        <v>1847000000</v>
      </c>
      <c r="L322" s="25"/>
      <c r="M322" s="25">
        <v>1847000000</v>
      </c>
      <c r="N322" s="25"/>
      <c r="O322" s="25">
        <v>1847000000</v>
      </c>
      <c r="P322" s="25"/>
      <c r="Q322" s="25">
        <v>1847000000</v>
      </c>
      <c r="R322" s="26">
        <v>9235000000</v>
      </c>
    </row>
    <row r="323" spans="3:18" ht="13.5" customHeight="1" x14ac:dyDescent="0.3">
      <c r="D323" s="1"/>
      <c r="E323" s="27" t="s">
        <v>305</v>
      </c>
      <c r="F323" s="4" t="s">
        <v>39</v>
      </c>
      <c r="G323" s="4" t="s">
        <v>296</v>
      </c>
      <c r="I323" s="28">
        <v>20000000</v>
      </c>
      <c r="J323" s="28"/>
      <c r="K323" s="28">
        <v>20000000</v>
      </c>
      <c r="L323" s="28"/>
      <c r="M323" s="28">
        <v>20000000</v>
      </c>
      <c r="N323" s="28"/>
      <c r="O323" s="28">
        <v>20000000</v>
      </c>
      <c r="P323" s="28"/>
      <c r="Q323" s="28">
        <v>20000000</v>
      </c>
      <c r="R323" s="29">
        <v>100000000</v>
      </c>
    </row>
    <row r="324" spans="3:18" ht="13.5" customHeight="1" x14ac:dyDescent="0.3">
      <c r="D324" s="1"/>
      <c r="E324" s="27" t="s">
        <v>306</v>
      </c>
      <c r="F324" s="4" t="s">
        <v>39</v>
      </c>
      <c r="G324" s="4" t="s">
        <v>296</v>
      </c>
      <c r="I324" s="28">
        <v>20000000</v>
      </c>
      <c r="J324" s="28"/>
      <c r="K324" s="28">
        <v>20000000</v>
      </c>
      <c r="L324" s="28"/>
      <c r="M324" s="28">
        <v>20000000</v>
      </c>
      <c r="N324" s="28"/>
      <c r="O324" s="28">
        <v>20000000</v>
      </c>
      <c r="P324" s="28"/>
      <c r="Q324" s="28">
        <v>20000000</v>
      </c>
      <c r="R324" s="29">
        <v>100000000</v>
      </c>
    </row>
    <row r="325" spans="3:18" ht="13.5" customHeight="1" x14ac:dyDescent="0.25">
      <c r="D325" s="3" t="s">
        <v>45</v>
      </c>
      <c r="F325" s="4" t="s">
        <v>39</v>
      </c>
      <c r="G325" s="4" t="s">
        <v>296</v>
      </c>
      <c r="I325" s="25">
        <v>30000000</v>
      </c>
      <c r="J325" s="25"/>
      <c r="K325" s="25">
        <v>30000000</v>
      </c>
      <c r="L325" s="25"/>
      <c r="M325" s="25">
        <v>30000000</v>
      </c>
      <c r="N325" s="25"/>
      <c r="O325" s="25">
        <v>30000000</v>
      </c>
      <c r="P325" s="25"/>
      <c r="Q325" s="25">
        <v>30000000</v>
      </c>
      <c r="R325" s="26">
        <v>150000000</v>
      </c>
    </row>
    <row r="326" spans="3:18" ht="13.5" customHeight="1" x14ac:dyDescent="0.25">
      <c r="D326" s="3" t="s">
        <v>60</v>
      </c>
      <c r="F326" s="4" t="s">
        <v>39</v>
      </c>
      <c r="G326" s="4" t="s">
        <v>296</v>
      </c>
      <c r="I326" s="25">
        <v>19000000</v>
      </c>
      <c r="J326" s="25"/>
      <c r="K326" s="25">
        <v>19000000</v>
      </c>
      <c r="L326" s="25"/>
      <c r="M326" s="25">
        <v>19000000</v>
      </c>
      <c r="N326" s="25"/>
      <c r="O326" s="25">
        <v>19000000</v>
      </c>
      <c r="P326" s="25"/>
      <c r="Q326" s="25">
        <v>19000000</v>
      </c>
      <c r="R326" s="26">
        <v>95000000</v>
      </c>
    </row>
    <row r="327" spans="3:18" ht="13.5" customHeight="1" x14ac:dyDescent="0.25">
      <c r="D327" s="3" t="s">
        <v>65</v>
      </c>
      <c r="F327" s="4" t="s">
        <v>39</v>
      </c>
      <c r="G327" s="4" t="s">
        <v>296</v>
      </c>
      <c r="I327" s="25">
        <v>100000000</v>
      </c>
      <c r="J327" s="25"/>
      <c r="K327" s="25">
        <v>100000000</v>
      </c>
      <c r="L327" s="25"/>
      <c r="M327" s="25">
        <v>100000000</v>
      </c>
      <c r="N327" s="25"/>
      <c r="O327" s="25">
        <v>100000000</v>
      </c>
      <c r="P327" s="25"/>
      <c r="Q327" s="25">
        <v>100000000</v>
      </c>
      <c r="R327" s="26">
        <v>500000000</v>
      </c>
    </row>
    <row r="328" spans="3:18" ht="13.5" customHeight="1" x14ac:dyDescent="0.25">
      <c r="D328" s="1"/>
      <c r="E328" s="3" t="s">
        <v>267</v>
      </c>
      <c r="F328" s="4" t="s">
        <v>39</v>
      </c>
      <c r="G328" s="4" t="s">
        <v>296</v>
      </c>
      <c r="I328" s="25">
        <v>20000000</v>
      </c>
      <c r="J328" s="25"/>
      <c r="K328" s="25">
        <v>20000000</v>
      </c>
      <c r="L328" s="25"/>
      <c r="M328" s="25">
        <v>20000000</v>
      </c>
      <c r="N328" s="25"/>
      <c r="O328" s="25">
        <v>20000000</v>
      </c>
      <c r="P328" s="25"/>
      <c r="Q328" s="25">
        <v>20000000</v>
      </c>
      <c r="R328" s="26">
        <v>100000000</v>
      </c>
    </row>
    <row r="329" spans="3:18" ht="13.5" customHeight="1" x14ac:dyDescent="0.25">
      <c r="D329" s="1"/>
      <c r="E329" s="3" t="s">
        <v>268</v>
      </c>
      <c r="F329" s="4" t="s">
        <v>39</v>
      </c>
      <c r="G329" s="4" t="s">
        <v>296</v>
      </c>
      <c r="I329" s="25">
        <v>80000000</v>
      </c>
      <c r="J329" s="25"/>
      <c r="K329" s="25">
        <v>80000000</v>
      </c>
      <c r="L329" s="25"/>
      <c r="M329" s="25">
        <v>80000000</v>
      </c>
      <c r="N329" s="25"/>
      <c r="O329" s="25">
        <v>80000000</v>
      </c>
      <c r="P329" s="25"/>
      <c r="Q329" s="25">
        <v>80000000</v>
      </c>
      <c r="R329" s="26">
        <v>400000000</v>
      </c>
    </row>
    <row r="330" spans="3:18" ht="13.5" customHeight="1" x14ac:dyDescent="0.25">
      <c r="D330" s="82" t="s">
        <v>307</v>
      </c>
      <c r="E330" s="82"/>
      <c r="F330" s="17" t="s">
        <v>39</v>
      </c>
      <c r="G330" s="17" t="s">
        <v>296</v>
      </c>
      <c r="I330" s="25">
        <v>68400000</v>
      </c>
      <c r="J330" s="25"/>
      <c r="K330" s="25">
        <v>68400000</v>
      </c>
      <c r="L330" s="25"/>
      <c r="M330" s="25">
        <v>68400000</v>
      </c>
      <c r="N330" s="25"/>
      <c r="O330" s="25">
        <v>68400000</v>
      </c>
      <c r="P330" s="25"/>
      <c r="Q330" s="25">
        <v>68400000</v>
      </c>
      <c r="R330" s="26">
        <v>342000000</v>
      </c>
    </row>
    <row r="331" spans="3:18" ht="13.5" customHeight="1" x14ac:dyDescent="0.25">
      <c r="D331" s="45" t="s">
        <v>308</v>
      </c>
      <c r="E331" s="45"/>
      <c r="F331" s="46" t="s">
        <v>39</v>
      </c>
      <c r="G331" s="46" t="s">
        <v>296</v>
      </c>
      <c r="H331" s="46"/>
      <c r="I331" s="47">
        <v>250000000</v>
      </c>
      <c r="J331" s="47"/>
      <c r="K331" s="47">
        <v>250000000</v>
      </c>
      <c r="L331" s="47"/>
      <c r="M331" s="47">
        <v>250000000</v>
      </c>
      <c r="N331" s="47"/>
      <c r="O331" s="47">
        <v>250000000</v>
      </c>
      <c r="P331" s="47"/>
      <c r="Q331" s="47">
        <v>250000000</v>
      </c>
      <c r="R331" s="48">
        <v>1250000000</v>
      </c>
    </row>
    <row r="332" spans="3:18" ht="13.5" customHeight="1" x14ac:dyDescent="0.3">
      <c r="D332" s="54" t="s">
        <v>92</v>
      </c>
      <c r="E332" s="54"/>
      <c r="I332" s="10">
        <v>9454400000</v>
      </c>
      <c r="J332" s="10"/>
      <c r="K332" s="10">
        <v>9454400000</v>
      </c>
      <c r="L332" s="10"/>
      <c r="M332" s="10">
        <v>9454400000</v>
      </c>
      <c r="N332" s="10"/>
      <c r="O332" s="10">
        <v>9454400000</v>
      </c>
      <c r="P332" s="10"/>
      <c r="Q332" s="10">
        <v>9454400000</v>
      </c>
      <c r="R332" s="23">
        <v>47272000000</v>
      </c>
    </row>
    <row r="333" spans="3:18" ht="13.5" customHeight="1" x14ac:dyDescent="0.3">
      <c r="D333" s="54"/>
      <c r="E333" s="54"/>
      <c r="I333" s="10"/>
      <c r="J333" s="10"/>
      <c r="K333" s="10"/>
      <c r="L333" s="10"/>
      <c r="M333" s="10"/>
      <c r="N333" s="10"/>
      <c r="O333" s="10"/>
      <c r="P333" s="10"/>
      <c r="Q333" s="10"/>
      <c r="R333" s="23"/>
    </row>
    <row r="334" spans="3:18" ht="13.5" customHeight="1" x14ac:dyDescent="0.3">
      <c r="C334" s="20" t="s">
        <v>148</v>
      </c>
      <c r="D334" s="3" t="s">
        <v>309</v>
      </c>
      <c r="F334" s="4" t="s">
        <v>39</v>
      </c>
      <c r="G334" s="4" t="s">
        <v>296</v>
      </c>
      <c r="I334" s="1">
        <v>150000000</v>
      </c>
      <c r="K334" s="1">
        <v>150000000</v>
      </c>
      <c r="M334" s="1">
        <v>150000000</v>
      </c>
      <c r="O334" s="1">
        <v>150000000</v>
      </c>
      <c r="Q334" s="1">
        <v>150000000</v>
      </c>
      <c r="R334" s="19">
        <v>750000000</v>
      </c>
    </row>
    <row r="335" spans="3:18" ht="13.5" customHeight="1" x14ac:dyDescent="0.25">
      <c r="D335" s="3" t="s">
        <v>310</v>
      </c>
      <c r="F335" s="4" t="s">
        <v>39</v>
      </c>
      <c r="G335" s="4" t="s">
        <v>296</v>
      </c>
      <c r="I335" s="1">
        <v>109700000</v>
      </c>
      <c r="K335" s="1">
        <v>109700000</v>
      </c>
      <c r="M335" s="1">
        <v>109700000</v>
      </c>
      <c r="O335" s="1">
        <v>109700000</v>
      </c>
      <c r="Q335" s="1">
        <v>109700000</v>
      </c>
      <c r="R335" s="19">
        <v>548500000</v>
      </c>
    </row>
    <row r="336" spans="3:18" s="18" customFormat="1" ht="13.5" customHeight="1" x14ac:dyDescent="0.25">
      <c r="C336" s="76"/>
      <c r="D336" s="82" t="s">
        <v>311</v>
      </c>
      <c r="E336" s="82"/>
      <c r="F336" s="17" t="s">
        <v>39</v>
      </c>
      <c r="G336" s="17" t="s">
        <v>296</v>
      </c>
      <c r="H336" s="17"/>
      <c r="I336" s="18">
        <v>62000000</v>
      </c>
      <c r="K336" s="18">
        <v>62000000</v>
      </c>
      <c r="M336" s="18">
        <v>62000000</v>
      </c>
      <c r="O336" s="18">
        <v>62000000</v>
      </c>
      <c r="Q336" s="18">
        <v>62000000</v>
      </c>
      <c r="R336" s="19">
        <v>310000000</v>
      </c>
    </row>
    <row r="337" spans="3:19" s="18" customFormat="1" ht="13.5" customHeight="1" x14ac:dyDescent="0.25">
      <c r="C337" s="76"/>
      <c r="D337" s="82"/>
      <c r="E337" s="82" t="s">
        <v>147</v>
      </c>
      <c r="F337" s="17" t="s">
        <v>39</v>
      </c>
      <c r="G337" s="17" t="s">
        <v>296</v>
      </c>
      <c r="H337" s="88"/>
      <c r="I337" s="18">
        <v>20000000</v>
      </c>
      <c r="K337" s="18">
        <v>20000000</v>
      </c>
      <c r="M337" s="18">
        <v>20000000</v>
      </c>
      <c r="O337" s="18">
        <v>20000000</v>
      </c>
      <c r="Q337" s="18">
        <v>20000000</v>
      </c>
      <c r="R337" s="19">
        <v>100000000</v>
      </c>
    </row>
    <row r="338" spans="3:19" s="18" customFormat="1" ht="13.5" customHeight="1" x14ac:dyDescent="0.25">
      <c r="C338" s="76"/>
      <c r="D338" s="82"/>
      <c r="E338" s="82" t="s">
        <v>151</v>
      </c>
      <c r="F338" s="17" t="s">
        <v>39</v>
      </c>
      <c r="G338" s="17" t="s">
        <v>296</v>
      </c>
      <c r="H338" s="88"/>
      <c r="I338" s="18">
        <v>22000000</v>
      </c>
      <c r="K338" s="18">
        <v>22000000</v>
      </c>
      <c r="M338" s="18">
        <v>22000000</v>
      </c>
      <c r="O338" s="18">
        <v>22000000</v>
      </c>
      <c r="Q338" s="18">
        <v>22000000</v>
      </c>
      <c r="R338" s="19">
        <v>110000000</v>
      </c>
    </row>
    <row r="339" spans="3:19" ht="13.5" customHeight="1" x14ac:dyDescent="0.25">
      <c r="D339" s="45"/>
      <c r="E339" s="45" t="s">
        <v>135</v>
      </c>
      <c r="F339" s="46" t="s">
        <v>39</v>
      </c>
      <c r="G339" s="46" t="s">
        <v>296</v>
      </c>
      <c r="H339" s="112"/>
      <c r="I339" s="47">
        <v>20000000</v>
      </c>
      <c r="J339" s="47"/>
      <c r="K339" s="47">
        <v>20000000</v>
      </c>
      <c r="L339" s="47"/>
      <c r="M339" s="47">
        <v>20000000</v>
      </c>
      <c r="N339" s="47"/>
      <c r="O339" s="47">
        <v>20000000</v>
      </c>
      <c r="P339" s="47"/>
      <c r="Q339" s="47">
        <v>20000000</v>
      </c>
      <c r="R339" s="48">
        <v>100000000</v>
      </c>
    </row>
    <row r="340" spans="3:19" ht="13.5" customHeight="1" x14ac:dyDescent="0.3">
      <c r="D340" s="54" t="s">
        <v>156</v>
      </c>
      <c r="E340" s="54"/>
      <c r="H340" s="113"/>
      <c r="I340" s="10">
        <v>321700000</v>
      </c>
      <c r="K340" s="10">
        <v>321700000</v>
      </c>
      <c r="M340" s="10">
        <v>321700000</v>
      </c>
      <c r="O340" s="10">
        <v>321700000</v>
      </c>
      <c r="Q340" s="10">
        <v>321700000</v>
      </c>
      <c r="R340" s="23">
        <v>1608500000</v>
      </c>
    </row>
    <row r="341" spans="3:19" ht="13.5" customHeight="1" x14ac:dyDescent="0.3">
      <c r="D341" s="54"/>
      <c r="E341" s="54"/>
      <c r="I341" s="10"/>
      <c r="K341" s="10"/>
      <c r="M341" s="10"/>
      <c r="O341" s="10"/>
      <c r="Q341" s="10"/>
      <c r="R341" s="23"/>
    </row>
    <row r="342" spans="3:19" ht="13.5" customHeight="1" x14ac:dyDescent="0.3">
      <c r="C342" s="20" t="s">
        <v>136</v>
      </c>
      <c r="D342" s="3" t="s">
        <v>278</v>
      </c>
      <c r="F342" s="4" t="s">
        <v>39</v>
      </c>
      <c r="G342" s="4" t="s">
        <v>296</v>
      </c>
      <c r="I342" s="1">
        <v>10000000</v>
      </c>
      <c r="K342" s="1">
        <v>10000000</v>
      </c>
      <c r="M342" s="1">
        <v>10000000</v>
      </c>
      <c r="O342" s="1">
        <v>10000000</v>
      </c>
      <c r="Q342" s="1">
        <v>10000000</v>
      </c>
      <c r="R342" s="19">
        <v>50000000</v>
      </c>
    </row>
    <row r="343" spans="3:19" ht="13.5" customHeight="1" x14ac:dyDescent="0.25">
      <c r="D343" s="3" t="s">
        <v>312</v>
      </c>
      <c r="F343" s="4" t="s">
        <v>39</v>
      </c>
      <c r="G343" s="4" t="s">
        <v>296</v>
      </c>
      <c r="I343" s="1">
        <v>124500000</v>
      </c>
      <c r="K343" s="1">
        <v>124500000</v>
      </c>
      <c r="M343" s="1">
        <v>124500000</v>
      </c>
      <c r="O343" s="1">
        <v>124500000</v>
      </c>
      <c r="Q343" s="1">
        <v>124500000</v>
      </c>
      <c r="R343" s="19">
        <v>622500000</v>
      </c>
    </row>
    <row r="344" spans="3:19" ht="13.5" customHeight="1" x14ac:dyDescent="0.3">
      <c r="D344" s="1"/>
      <c r="E344" s="72" t="s">
        <v>137</v>
      </c>
      <c r="F344" s="4" t="s">
        <v>39</v>
      </c>
      <c r="G344" s="4" t="s">
        <v>296</v>
      </c>
      <c r="I344" s="41">
        <v>80000000</v>
      </c>
      <c r="J344" s="41"/>
      <c r="K344" s="41">
        <v>80000000</v>
      </c>
      <c r="L344" s="41"/>
      <c r="M344" s="41">
        <v>80000000</v>
      </c>
      <c r="N344" s="41"/>
      <c r="O344" s="41">
        <v>80000000</v>
      </c>
      <c r="P344" s="41"/>
      <c r="Q344" s="41">
        <v>80000000</v>
      </c>
      <c r="R344" s="52">
        <v>400000000</v>
      </c>
    </row>
    <row r="345" spans="3:19" ht="13.5" customHeight="1" x14ac:dyDescent="0.3">
      <c r="D345" s="1"/>
      <c r="E345" s="72" t="s">
        <v>313</v>
      </c>
      <c r="F345" s="4" t="s">
        <v>39</v>
      </c>
      <c r="G345" s="4" t="s">
        <v>296</v>
      </c>
      <c r="I345" s="41">
        <v>16000000</v>
      </c>
      <c r="J345" s="41"/>
      <c r="K345" s="41">
        <v>16000000</v>
      </c>
      <c r="L345" s="41"/>
      <c r="M345" s="41">
        <v>16000000</v>
      </c>
      <c r="N345" s="41"/>
      <c r="O345" s="41">
        <v>16000000</v>
      </c>
      <c r="P345" s="41"/>
      <c r="Q345" s="41">
        <v>16000000</v>
      </c>
      <c r="R345" s="52">
        <v>80000000</v>
      </c>
    </row>
    <row r="346" spans="3:19" ht="13.5" customHeight="1" x14ac:dyDescent="0.3">
      <c r="D346" s="1"/>
      <c r="E346" s="72" t="s">
        <v>138</v>
      </c>
      <c r="F346" s="4" t="s">
        <v>39</v>
      </c>
      <c r="G346" s="4" t="s">
        <v>296</v>
      </c>
      <c r="I346" s="41">
        <v>26500000</v>
      </c>
      <c r="J346" s="41"/>
      <c r="K346" s="41">
        <v>26500000</v>
      </c>
      <c r="L346" s="41"/>
      <c r="M346" s="41">
        <v>26500000</v>
      </c>
      <c r="N346" s="41"/>
      <c r="O346" s="41">
        <v>26500000</v>
      </c>
      <c r="P346" s="41"/>
      <c r="Q346" s="41">
        <v>26500000</v>
      </c>
      <c r="R346" s="52">
        <v>132500000</v>
      </c>
    </row>
    <row r="347" spans="3:19" ht="13.5" customHeight="1" x14ac:dyDescent="0.3">
      <c r="D347" s="47"/>
      <c r="E347" s="73" t="s">
        <v>140</v>
      </c>
      <c r="F347" s="46" t="s">
        <v>39</v>
      </c>
      <c r="G347" s="46" t="s">
        <v>296</v>
      </c>
      <c r="H347" s="46"/>
      <c r="I347" s="80">
        <v>2000000</v>
      </c>
      <c r="J347" s="80"/>
      <c r="K347" s="80">
        <v>2000000</v>
      </c>
      <c r="L347" s="80"/>
      <c r="M347" s="80">
        <v>2000000</v>
      </c>
      <c r="N347" s="80"/>
      <c r="O347" s="80">
        <v>2000000</v>
      </c>
      <c r="P347" s="80"/>
      <c r="Q347" s="80">
        <v>2000000</v>
      </c>
      <c r="R347" s="81">
        <v>10000000</v>
      </c>
    </row>
    <row r="348" spans="3:19" ht="13.5" customHeight="1" x14ac:dyDescent="0.3">
      <c r="D348" s="54" t="s">
        <v>143</v>
      </c>
      <c r="E348" s="54"/>
      <c r="I348" s="10">
        <v>134500000</v>
      </c>
      <c r="K348" s="10">
        <v>134500000</v>
      </c>
      <c r="M348" s="10">
        <v>134500000</v>
      </c>
      <c r="O348" s="10">
        <v>134500000</v>
      </c>
      <c r="Q348" s="10">
        <v>134500000</v>
      </c>
      <c r="R348" s="23">
        <v>672500000</v>
      </c>
    </row>
    <row r="349" spans="3:19" ht="13.5" customHeight="1" x14ac:dyDescent="0.3">
      <c r="D349" s="54"/>
      <c r="E349" s="54"/>
      <c r="I349" s="10"/>
      <c r="K349" s="10"/>
      <c r="M349" s="10"/>
      <c r="O349" s="10"/>
      <c r="Q349" s="10"/>
      <c r="R349" s="23"/>
    </row>
    <row r="350" spans="3:19" ht="13.5" customHeight="1" x14ac:dyDescent="0.3">
      <c r="C350" s="20" t="s">
        <v>176</v>
      </c>
      <c r="D350" s="3" t="s">
        <v>314</v>
      </c>
      <c r="F350" s="4" t="s">
        <v>39</v>
      </c>
      <c r="G350" s="4" t="s">
        <v>296</v>
      </c>
      <c r="I350" s="98">
        <v>950000000</v>
      </c>
      <c r="J350" s="18"/>
      <c r="K350" s="98">
        <v>950000000</v>
      </c>
      <c r="L350" s="98"/>
      <c r="M350" s="98">
        <v>950000000</v>
      </c>
      <c r="N350" s="98"/>
      <c r="O350" s="98">
        <v>950000000</v>
      </c>
      <c r="P350" s="18"/>
      <c r="Q350" s="98">
        <v>950000000</v>
      </c>
      <c r="R350" s="99">
        <v>4750000000</v>
      </c>
      <c r="S350" s="31"/>
    </row>
    <row r="351" spans="3:19" ht="13.5" customHeight="1" x14ac:dyDescent="0.25">
      <c r="D351" s="3" t="s">
        <v>315</v>
      </c>
      <c r="F351" s="4" t="s">
        <v>39</v>
      </c>
      <c r="G351" s="4" t="s">
        <v>296</v>
      </c>
      <c r="I351" s="98">
        <v>1050000000</v>
      </c>
      <c r="J351" s="18"/>
      <c r="K351" s="98">
        <v>1050000000</v>
      </c>
      <c r="L351" s="98"/>
      <c r="M351" s="98">
        <v>1050000000</v>
      </c>
      <c r="N351" s="98"/>
      <c r="O351" s="98">
        <v>1050000000</v>
      </c>
      <c r="P351" s="18"/>
      <c r="Q351" s="98">
        <v>1050000000</v>
      </c>
      <c r="R351" s="99">
        <v>5250000000</v>
      </c>
      <c r="S351" s="31"/>
    </row>
    <row r="352" spans="3:19" ht="13.5" customHeight="1" x14ac:dyDescent="0.25">
      <c r="D352" s="3" t="s">
        <v>316</v>
      </c>
      <c r="F352" s="4" t="s">
        <v>39</v>
      </c>
      <c r="G352" s="4" t="s">
        <v>296</v>
      </c>
      <c r="I352" s="98">
        <v>50000000</v>
      </c>
      <c r="J352" s="18"/>
      <c r="K352" s="98">
        <v>50000000</v>
      </c>
      <c r="L352" s="98"/>
      <c r="M352" s="98">
        <v>50000000</v>
      </c>
      <c r="N352" s="98"/>
      <c r="O352" s="98">
        <v>50000000</v>
      </c>
      <c r="P352" s="18"/>
      <c r="Q352" s="98">
        <v>50000000</v>
      </c>
      <c r="R352" s="99">
        <v>250000000</v>
      </c>
      <c r="S352" s="31"/>
    </row>
    <row r="353" spans="3:19" ht="12" customHeight="1" x14ac:dyDescent="0.25">
      <c r="D353" s="3" t="s">
        <v>317</v>
      </c>
      <c r="F353" s="4" t="s">
        <v>39</v>
      </c>
      <c r="G353" s="4" t="s">
        <v>296</v>
      </c>
      <c r="I353" s="98">
        <v>1600000000</v>
      </c>
      <c r="J353" s="18"/>
      <c r="K353" s="98">
        <v>1600000000</v>
      </c>
      <c r="L353" s="98"/>
      <c r="M353" s="98">
        <v>1600000000</v>
      </c>
      <c r="N353" s="98"/>
      <c r="O353" s="98">
        <v>1600000000</v>
      </c>
      <c r="P353" s="18"/>
      <c r="Q353" s="98">
        <v>1600000000</v>
      </c>
      <c r="R353" s="99">
        <v>8000000000</v>
      </c>
      <c r="S353" s="31"/>
    </row>
    <row r="354" spans="3:19" ht="13.5" customHeight="1" x14ac:dyDescent="0.25">
      <c r="D354" s="3" t="s">
        <v>318</v>
      </c>
      <c r="F354" s="4" t="s">
        <v>39</v>
      </c>
      <c r="G354" s="4" t="s">
        <v>296</v>
      </c>
      <c r="I354" s="98">
        <v>350000000</v>
      </c>
      <c r="J354" s="18"/>
      <c r="K354" s="98">
        <v>350000000</v>
      </c>
      <c r="L354" s="98"/>
      <c r="M354" s="98">
        <v>350000000</v>
      </c>
      <c r="N354" s="98"/>
      <c r="O354" s="98">
        <v>350000000</v>
      </c>
      <c r="P354" s="18"/>
      <c r="Q354" s="98">
        <v>350000000</v>
      </c>
      <c r="R354" s="99">
        <v>1750000000</v>
      </c>
      <c r="S354" s="31"/>
    </row>
    <row r="355" spans="3:19" ht="13.5" customHeight="1" x14ac:dyDescent="0.25">
      <c r="D355" s="82" t="s">
        <v>217</v>
      </c>
      <c r="E355" s="82"/>
      <c r="F355" s="17" t="s">
        <v>39</v>
      </c>
      <c r="G355" s="17" t="s">
        <v>296</v>
      </c>
      <c r="H355" s="17"/>
      <c r="I355" s="98">
        <v>50000000</v>
      </c>
      <c r="J355" s="18"/>
      <c r="K355" s="98">
        <v>50000000</v>
      </c>
      <c r="L355" s="98"/>
      <c r="M355" s="98">
        <v>50000000</v>
      </c>
      <c r="N355" s="98"/>
      <c r="O355" s="98">
        <v>50000000</v>
      </c>
      <c r="P355" s="18"/>
      <c r="Q355" s="98">
        <v>50000000</v>
      </c>
      <c r="R355" s="99">
        <v>250000000</v>
      </c>
      <c r="S355" s="31"/>
    </row>
    <row r="356" spans="3:19" ht="13.5" customHeight="1" x14ac:dyDescent="0.25">
      <c r="D356" s="45" t="s">
        <v>218</v>
      </c>
      <c r="E356" s="45"/>
      <c r="F356" s="46" t="s">
        <v>39</v>
      </c>
      <c r="G356" s="46" t="s">
        <v>296</v>
      </c>
      <c r="H356" s="46"/>
      <c r="I356" s="100">
        <v>200000000</v>
      </c>
      <c r="J356" s="47"/>
      <c r="K356" s="100">
        <v>200000000</v>
      </c>
      <c r="L356" s="100"/>
      <c r="M356" s="100">
        <v>200000000</v>
      </c>
      <c r="N356" s="100"/>
      <c r="O356" s="100">
        <v>200000000</v>
      </c>
      <c r="P356" s="47"/>
      <c r="Q356" s="100">
        <v>200000000</v>
      </c>
      <c r="R356" s="101">
        <v>1000000000</v>
      </c>
      <c r="S356" s="31"/>
    </row>
    <row r="357" spans="3:19" ht="13.5" customHeight="1" x14ac:dyDescent="0.3">
      <c r="D357" s="54" t="s">
        <v>219</v>
      </c>
      <c r="E357" s="54"/>
      <c r="I357" s="87">
        <v>4250000000</v>
      </c>
      <c r="J357" s="87"/>
      <c r="K357" s="87">
        <v>4250000000</v>
      </c>
      <c r="L357" s="87"/>
      <c r="M357" s="87">
        <v>4250000000</v>
      </c>
      <c r="N357" s="87"/>
      <c r="O357" s="87">
        <v>4250000000</v>
      </c>
      <c r="P357" s="87"/>
      <c r="Q357" s="87">
        <v>4250000000</v>
      </c>
      <c r="R357" s="23">
        <v>21250000000</v>
      </c>
    </row>
    <row r="358" spans="3:19" ht="13.5" customHeight="1" x14ac:dyDescent="0.3">
      <c r="D358" s="54"/>
      <c r="E358" s="54"/>
      <c r="I358" s="87"/>
      <c r="J358" s="87"/>
      <c r="K358" s="87"/>
      <c r="L358" s="87"/>
      <c r="M358" s="87"/>
      <c r="N358" s="87"/>
      <c r="O358" s="87"/>
      <c r="P358" s="87"/>
      <c r="Q358" s="87"/>
      <c r="R358" s="23"/>
    </row>
    <row r="359" spans="3:19" ht="13.5" customHeight="1" x14ac:dyDescent="0.3">
      <c r="C359" s="20" t="s">
        <v>123</v>
      </c>
      <c r="D359" s="3" t="s">
        <v>125</v>
      </c>
      <c r="F359" s="4" t="s">
        <v>39</v>
      </c>
      <c r="G359" s="4" t="s">
        <v>296</v>
      </c>
      <c r="I359" s="1">
        <v>1200000000</v>
      </c>
      <c r="K359" s="1">
        <v>1200000000</v>
      </c>
      <c r="M359" s="1">
        <v>1200000000</v>
      </c>
      <c r="O359" s="1">
        <v>1200000000</v>
      </c>
      <c r="Q359" s="1">
        <v>1200000000</v>
      </c>
      <c r="R359" s="19">
        <v>6000000000</v>
      </c>
    </row>
    <row r="360" spans="3:19" ht="13.5" customHeight="1" x14ac:dyDescent="0.25">
      <c r="D360" s="3" t="s">
        <v>126</v>
      </c>
      <c r="F360" s="4" t="s">
        <v>39</v>
      </c>
      <c r="G360" s="4" t="s">
        <v>296</v>
      </c>
      <c r="I360" s="1">
        <v>3200000000</v>
      </c>
      <c r="K360" s="1">
        <v>3200000000</v>
      </c>
      <c r="M360" s="1">
        <v>3200000000</v>
      </c>
      <c r="O360" s="1">
        <v>3200000000</v>
      </c>
      <c r="Q360" s="1">
        <v>3200000000</v>
      </c>
      <c r="R360" s="19">
        <v>16000000000</v>
      </c>
    </row>
    <row r="361" spans="3:19" ht="13.5" customHeight="1" x14ac:dyDescent="0.25">
      <c r="D361" s="3" t="s">
        <v>127</v>
      </c>
      <c r="F361" s="4" t="s">
        <v>39</v>
      </c>
      <c r="G361" s="4" t="s">
        <v>296</v>
      </c>
      <c r="I361" s="1">
        <v>1000000000</v>
      </c>
      <c r="K361" s="1">
        <v>1000000000</v>
      </c>
      <c r="M361" s="1">
        <v>1000000000</v>
      </c>
      <c r="O361" s="1">
        <v>1000000000</v>
      </c>
      <c r="Q361" s="1">
        <v>1000000000</v>
      </c>
      <c r="R361" s="19">
        <v>5000000000</v>
      </c>
    </row>
    <row r="362" spans="3:19" ht="13.5" customHeight="1" x14ac:dyDescent="0.25">
      <c r="D362" s="3" t="s">
        <v>128</v>
      </c>
      <c r="F362" s="4" t="s">
        <v>39</v>
      </c>
      <c r="G362" s="4" t="s">
        <v>296</v>
      </c>
      <c r="I362" s="1">
        <v>600000000</v>
      </c>
      <c r="K362" s="1">
        <v>600000000</v>
      </c>
      <c r="M362" s="1">
        <v>600000000</v>
      </c>
      <c r="O362" s="1">
        <v>600000000</v>
      </c>
      <c r="Q362" s="1">
        <v>600000000</v>
      </c>
      <c r="R362" s="19">
        <v>3000000000</v>
      </c>
    </row>
    <row r="363" spans="3:19" ht="13.5" customHeight="1" x14ac:dyDescent="0.25">
      <c r="D363" s="45" t="s">
        <v>275</v>
      </c>
      <c r="E363" s="45"/>
      <c r="F363" s="46" t="s">
        <v>39</v>
      </c>
      <c r="G363" s="46" t="s">
        <v>296</v>
      </c>
      <c r="H363" s="46"/>
      <c r="I363" s="47">
        <v>7200000000</v>
      </c>
      <c r="J363" s="47"/>
      <c r="K363" s="47">
        <v>7200000000</v>
      </c>
      <c r="L363" s="47"/>
      <c r="M363" s="47">
        <v>7200000000</v>
      </c>
      <c r="N363" s="47"/>
      <c r="O363" s="47">
        <v>7200000000</v>
      </c>
      <c r="P363" s="47"/>
      <c r="Q363" s="47">
        <v>7200000000</v>
      </c>
      <c r="R363" s="48">
        <v>36000000000</v>
      </c>
    </row>
    <row r="364" spans="3:19" ht="13.5" customHeight="1" x14ac:dyDescent="0.3">
      <c r="D364" s="114" t="s">
        <v>132</v>
      </c>
      <c r="E364" s="114"/>
      <c r="I364" s="10">
        <v>13200000000</v>
      </c>
      <c r="K364" s="10">
        <v>13200000000</v>
      </c>
      <c r="M364" s="10">
        <v>13200000000</v>
      </c>
      <c r="O364" s="10">
        <v>13200000000</v>
      </c>
      <c r="Q364" s="10">
        <v>13200000000</v>
      </c>
      <c r="R364" s="23">
        <v>66000000000</v>
      </c>
    </row>
    <row r="365" spans="3:19" ht="13.5" customHeight="1" x14ac:dyDescent="0.3">
      <c r="D365" s="54"/>
      <c r="E365" s="54"/>
      <c r="I365" s="10"/>
      <c r="K365" s="10"/>
      <c r="M365" s="10"/>
      <c r="O365" s="10"/>
      <c r="Q365" s="10"/>
      <c r="R365" s="23"/>
    </row>
    <row r="366" spans="3:19" ht="13.5" customHeight="1" x14ac:dyDescent="0.3">
      <c r="C366" s="20" t="s">
        <v>102</v>
      </c>
      <c r="D366" s="3" t="s">
        <v>106</v>
      </c>
      <c r="F366" s="4" t="s">
        <v>39</v>
      </c>
      <c r="G366" s="4" t="s">
        <v>296</v>
      </c>
      <c r="I366" s="1">
        <v>1000000000</v>
      </c>
      <c r="K366" s="1">
        <v>1000000000</v>
      </c>
      <c r="M366" s="1">
        <v>1000000000</v>
      </c>
      <c r="O366" s="1">
        <v>1000000000</v>
      </c>
      <c r="Q366" s="1">
        <v>1000000000</v>
      </c>
      <c r="R366" s="19">
        <v>5000000000</v>
      </c>
    </row>
    <row r="367" spans="3:19" ht="13.5" customHeight="1" x14ac:dyDescent="0.25">
      <c r="D367" s="3" t="s">
        <v>319</v>
      </c>
      <c r="F367" s="4" t="s">
        <v>39</v>
      </c>
      <c r="G367" s="4" t="s">
        <v>296</v>
      </c>
      <c r="I367" s="1">
        <v>1500000000</v>
      </c>
      <c r="K367" s="1">
        <v>1500000000</v>
      </c>
      <c r="M367" s="1">
        <v>1500000000</v>
      </c>
      <c r="O367" s="1">
        <v>1500000000</v>
      </c>
      <c r="Q367" s="1">
        <v>1500000000</v>
      </c>
      <c r="R367" s="19">
        <v>7500000000</v>
      </c>
    </row>
    <row r="368" spans="3:19" ht="13.5" customHeight="1" x14ac:dyDescent="0.25">
      <c r="D368" s="3" t="s">
        <v>320</v>
      </c>
      <c r="F368" s="4" t="s">
        <v>39</v>
      </c>
      <c r="G368" s="4" t="s">
        <v>296</v>
      </c>
      <c r="I368" s="1">
        <v>200000000</v>
      </c>
      <c r="K368" s="1">
        <v>200000000</v>
      </c>
      <c r="M368" s="1">
        <v>200000000</v>
      </c>
      <c r="O368" s="1">
        <v>200000000</v>
      </c>
      <c r="Q368" s="1">
        <v>200000000</v>
      </c>
      <c r="R368" s="19">
        <v>1000000000</v>
      </c>
    </row>
    <row r="369" spans="1:18" ht="13.5" customHeight="1" x14ac:dyDescent="0.25">
      <c r="D369" s="3" t="s">
        <v>86</v>
      </c>
      <c r="F369" s="4" t="s">
        <v>39</v>
      </c>
      <c r="G369" s="4" t="s">
        <v>296</v>
      </c>
      <c r="I369" s="1">
        <v>1000000000</v>
      </c>
      <c r="K369" s="1">
        <v>1000000000</v>
      </c>
      <c r="M369" s="1">
        <v>1000000000</v>
      </c>
      <c r="O369" s="1">
        <v>1000000000</v>
      </c>
      <c r="Q369" s="1">
        <v>1000000000</v>
      </c>
      <c r="R369" s="19">
        <v>5000000000</v>
      </c>
    </row>
    <row r="370" spans="1:18" ht="13.5" customHeight="1" x14ac:dyDescent="0.25">
      <c r="D370" s="45" t="s">
        <v>321</v>
      </c>
      <c r="E370" s="45"/>
      <c r="F370" s="46" t="s">
        <v>39</v>
      </c>
      <c r="G370" s="46" t="s">
        <v>296</v>
      </c>
      <c r="H370" s="46"/>
      <c r="I370" s="47">
        <v>100000000</v>
      </c>
      <c r="J370" s="47"/>
      <c r="K370" s="47">
        <v>100000000</v>
      </c>
      <c r="L370" s="47"/>
      <c r="M370" s="47">
        <v>100000000</v>
      </c>
      <c r="N370" s="47"/>
      <c r="O370" s="47">
        <v>100000000</v>
      </c>
      <c r="P370" s="47"/>
      <c r="Q370" s="47">
        <v>100000000</v>
      </c>
      <c r="R370" s="48">
        <v>500000000</v>
      </c>
    </row>
    <row r="371" spans="1:18" ht="13.5" customHeight="1" x14ac:dyDescent="0.3">
      <c r="D371" s="115" t="s">
        <v>115</v>
      </c>
      <c r="E371" s="115"/>
      <c r="F371" s="17"/>
      <c r="G371" s="17"/>
      <c r="H371" s="116"/>
      <c r="I371" s="87">
        <v>3800000000</v>
      </c>
      <c r="J371" s="18"/>
      <c r="K371" s="87">
        <v>3800000000</v>
      </c>
      <c r="L371" s="18"/>
      <c r="M371" s="87">
        <v>3800000000</v>
      </c>
      <c r="N371" s="18"/>
      <c r="O371" s="87">
        <v>3800000000</v>
      </c>
      <c r="P371" s="18"/>
      <c r="Q371" s="87">
        <v>3800000000</v>
      </c>
      <c r="R371" s="23">
        <v>19000000000</v>
      </c>
    </row>
    <row r="372" spans="1:18" ht="13.5" customHeight="1" x14ac:dyDescent="0.3">
      <c r="D372" s="115"/>
      <c r="E372" s="115"/>
      <c r="F372" s="17"/>
      <c r="G372" s="17"/>
      <c r="H372" s="17"/>
      <c r="I372" s="87"/>
      <c r="J372" s="18"/>
      <c r="K372" s="87"/>
      <c r="L372" s="18"/>
      <c r="M372" s="87"/>
      <c r="N372" s="18"/>
      <c r="O372" s="87"/>
      <c r="P372" s="18"/>
      <c r="Q372" s="87"/>
      <c r="R372" s="23"/>
    </row>
    <row r="373" spans="1:18" ht="13.5" customHeight="1" x14ac:dyDescent="0.3">
      <c r="C373" s="20" t="s">
        <v>167</v>
      </c>
      <c r="D373" s="3" t="s">
        <v>322</v>
      </c>
      <c r="F373" s="4" t="s">
        <v>39</v>
      </c>
      <c r="G373" s="4" t="s">
        <v>296</v>
      </c>
      <c r="I373" s="1">
        <v>200000000</v>
      </c>
      <c r="K373" s="1">
        <v>200000000</v>
      </c>
      <c r="M373" s="1">
        <v>200000000</v>
      </c>
      <c r="O373" s="1">
        <v>200000000</v>
      </c>
      <c r="Q373" s="1">
        <v>200000000</v>
      </c>
      <c r="R373" s="19">
        <v>1000000000</v>
      </c>
    </row>
    <row r="374" spans="1:18" ht="13.5" customHeight="1" x14ac:dyDescent="0.3">
      <c r="D374" s="54"/>
      <c r="E374" s="54"/>
      <c r="I374" s="10"/>
      <c r="K374" s="10"/>
      <c r="M374" s="10"/>
      <c r="O374" s="10"/>
      <c r="Q374" s="10"/>
      <c r="R374" s="23"/>
    </row>
    <row r="375" spans="1:18" ht="13.5" customHeight="1" x14ac:dyDescent="0.3">
      <c r="C375" s="20" t="s">
        <v>323</v>
      </c>
      <c r="D375" s="3" t="s">
        <v>324</v>
      </c>
      <c r="F375" s="4" t="s">
        <v>39</v>
      </c>
      <c r="G375" s="4" t="s">
        <v>296</v>
      </c>
      <c r="I375" s="1">
        <v>25000000</v>
      </c>
      <c r="R375" s="19">
        <v>25000000</v>
      </c>
    </row>
    <row r="376" spans="1:18" ht="13.5" customHeight="1" x14ac:dyDescent="0.25">
      <c r="D376" s="45" t="s">
        <v>325</v>
      </c>
      <c r="E376" s="45"/>
      <c r="F376" s="46" t="s">
        <v>39</v>
      </c>
      <c r="G376" s="46" t="s">
        <v>296</v>
      </c>
      <c r="H376" s="46"/>
      <c r="I376" s="47">
        <v>450000000</v>
      </c>
      <c r="J376" s="47"/>
      <c r="K376" s="47">
        <v>450000000</v>
      </c>
      <c r="L376" s="47"/>
      <c r="M376" s="47">
        <v>450000000</v>
      </c>
      <c r="N376" s="47"/>
      <c r="O376" s="47">
        <v>450000000</v>
      </c>
      <c r="P376" s="47"/>
      <c r="Q376" s="47">
        <v>450000000</v>
      </c>
      <c r="R376" s="48">
        <v>2250000000</v>
      </c>
    </row>
    <row r="377" spans="1:18" ht="13.5" customHeight="1" x14ac:dyDescent="0.3">
      <c r="D377" s="54" t="s">
        <v>326</v>
      </c>
      <c r="E377" s="54"/>
      <c r="I377" s="10">
        <v>475000000</v>
      </c>
      <c r="K377" s="10">
        <v>450000000</v>
      </c>
      <c r="M377" s="10">
        <v>450000000</v>
      </c>
      <c r="O377" s="10">
        <v>450000000</v>
      </c>
      <c r="Q377" s="10">
        <v>450000000</v>
      </c>
      <c r="R377" s="23">
        <v>2275000000</v>
      </c>
    </row>
    <row r="378" spans="1:18" ht="13.5" customHeight="1" thickBot="1" x14ac:dyDescent="0.35">
      <c r="C378" s="117"/>
      <c r="D378" s="118"/>
      <c r="E378" s="118"/>
      <c r="F378" s="107"/>
      <c r="G378" s="107"/>
      <c r="H378" s="107"/>
      <c r="I378" s="119"/>
      <c r="J378" s="108"/>
      <c r="K378" s="119"/>
      <c r="L378" s="108"/>
      <c r="M378" s="119"/>
      <c r="N378" s="108"/>
      <c r="O378" s="119"/>
      <c r="P378" s="108"/>
      <c r="Q378" s="119"/>
      <c r="R378" s="120"/>
    </row>
    <row r="379" spans="1:18" s="10" customFormat="1" ht="13.5" customHeight="1" x14ac:dyDescent="0.3">
      <c r="C379" s="20" t="s">
        <v>327</v>
      </c>
      <c r="D379" s="54"/>
      <c r="E379" s="54"/>
      <c r="F379" s="34"/>
      <c r="G379" s="34"/>
      <c r="H379" s="34"/>
      <c r="I379" s="10">
        <v>36835600000</v>
      </c>
      <c r="K379" s="10">
        <v>36810600000</v>
      </c>
      <c r="M379" s="10">
        <v>36810600000</v>
      </c>
      <c r="O379" s="10">
        <v>36810600000</v>
      </c>
      <c r="Q379" s="10">
        <v>36810600000</v>
      </c>
      <c r="R379" s="110">
        <v>184078000000</v>
      </c>
    </row>
    <row r="380" spans="1:18" ht="13.5" customHeight="1" x14ac:dyDescent="0.25">
      <c r="R380" s="19"/>
    </row>
    <row r="381" spans="1:18" ht="13.5" customHeight="1" thickBot="1" x14ac:dyDescent="0.35">
      <c r="A381" s="121" t="s">
        <v>328</v>
      </c>
      <c r="B381" s="122"/>
      <c r="C381" s="123"/>
      <c r="D381" s="123"/>
      <c r="E381" s="121"/>
      <c r="F381" s="124"/>
      <c r="G381" s="124"/>
      <c r="H381" s="124"/>
      <c r="I381" s="125">
        <v>128696999405</v>
      </c>
      <c r="J381" s="125"/>
      <c r="K381" s="125">
        <v>129798855893</v>
      </c>
      <c r="L381" s="125"/>
      <c r="M381" s="125">
        <v>131995644912</v>
      </c>
      <c r="N381" s="125"/>
      <c r="O381" s="125">
        <v>134034194325</v>
      </c>
      <c r="P381" s="125"/>
      <c r="Q381" s="125">
        <v>136321440473</v>
      </c>
      <c r="R381" s="126">
        <v>660847135008</v>
      </c>
    </row>
    <row r="382" spans="1:18" ht="13" thickTop="1" x14ac:dyDescent="0.25"/>
    <row r="383" spans="1:18" ht="13" x14ac:dyDescent="0.3">
      <c r="A383" s="41" t="s">
        <v>329</v>
      </c>
    </row>
    <row r="384" spans="1:18" ht="13" x14ac:dyDescent="0.3">
      <c r="Q384" s="10"/>
      <c r="R384" s="10"/>
    </row>
    <row r="385" spans="1:18" x14ac:dyDescent="0.25">
      <c r="A385" s="1" t="s">
        <v>222</v>
      </c>
    </row>
    <row r="386" spans="1:18" ht="13" x14ac:dyDescent="0.3">
      <c r="A386" s="1" t="s">
        <v>223</v>
      </c>
      <c r="Q386" s="10"/>
      <c r="R386" s="10"/>
    </row>
    <row r="387" spans="1:18" x14ac:dyDescent="0.25">
      <c r="A387" s="1" t="s">
        <v>224</v>
      </c>
    </row>
    <row r="388" spans="1:18" ht="13" x14ac:dyDescent="0.3">
      <c r="A388" s="1" t="s">
        <v>225</v>
      </c>
      <c r="R388" s="10"/>
    </row>
    <row r="389" spans="1:18" x14ac:dyDescent="0.25">
      <c r="A389" s="1" t="s">
        <v>226</v>
      </c>
    </row>
    <row r="390" spans="1:18" x14ac:dyDescent="0.25">
      <c r="A390" s="1" t="s">
        <v>227</v>
      </c>
    </row>
    <row r="391" spans="1:18" x14ac:dyDescent="0.25">
      <c r="A391" s="1" t="s">
        <v>228</v>
      </c>
    </row>
  </sheetData>
  <mergeCells count="5">
    <mergeCell ref="A2:R2"/>
    <mergeCell ref="A3:R3"/>
    <mergeCell ref="A4:R4"/>
    <mergeCell ref="A5:R5"/>
    <mergeCell ref="A7:R7"/>
  </mergeCells>
  <pageMargins left="0.7" right="0.7" top="0.75" bottom="0.75" header="0.3" footer="0.3"/>
  <pageSetup scale="44" fitToHeight="5" orientation="landscape" horizontalDpi="1200" verticalDpi="1200" r:id="rId1"/>
  <rowBreaks count="3" manualBreakCount="3">
    <brk id="156" max="16383" man="1"/>
    <brk id="236" max="16383" man="1"/>
    <brk id="3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000d44-9bf9-4d23-8cac-ff6a80717119">
      <Terms xmlns="http://schemas.microsoft.com/office/infopath/2007/PartnerControls"/>
    </lcf76f155ced4ddcb4097134ff3c332f>
    <TaxCatchAll xmlns="83b16ef3-11cb-4d0b-b76b-8c334f41b0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E18E23CD97947B676660379F52EAE" ma:contentTypeVersion="18" ma:contentTypeDescription="Create a new document." ma:contentTypeScope="" ma:versionID="5433dc29a2fe3e0d48ee15186f295660">
  <xsd:schema xmlns:xsd="http://www.w3.org/2001/XMLSchema" xmlns:xs="http://www.w3.org/2001/XMLSchema" xmlns:p="http://schemas.microsoft.com/office/2006/metadata/properties" xmlns:ns2="95000d44-9bf9-4d23-8cac-ff6a80717119" xmlns:ns3="83b16ef3-11cb-4d0b-b76b-8c334f41b01a" targetNamespace="http://schemas.microsoft.com/office/2006/metadata/properties" ma:root="true" ma:fieldsID="263fe7e545962ae66cb70eb58f12988e" ns2:_="" ns3:_="">
    <xsd:import namespace="95000d44-9bf9-4d23-8cac-ff6a80717119"/>
    <xsd:import namespace="83b16ef3-11cb-4d0b-b76b-8c334f41b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0d44-9bf9-4d23-8cac-ff6a80717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8c0b3a-e8d6-4c02-8d3f-e88eebc5b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16ef3-11cb-4d0b-b76b-8c334f41b0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4c03de7-c9e4-4d4a-a17c-80a5c764da0a}" ma:internalName="TaxCatchAll" ma:showField="CatchAllData" ma:web="83b16ef3-11cb-4d0b-b76b-8c334f41b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F92A4-DD01-482F-A932-7540BCBAD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6329E-0C43-4DD7-8335-1D350EF0FBCA}">
  <ds:schemaRefs>
    <ds:schemaRef ds:uri="http://www.w3.org/XML/1998/namespace"/>
    <ds:schemaRef ds:uri="http://purl.org/dc/terms/"/>
    <ds:schemaRef ds:uri="http://schemas.openxmlformats.org/package/2006/metadata/core-properties"/>
    <ds:schemaRef ds:uri="95000d44-9bf9-4d23-8cac-ff6a80717119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3b16ef3-11cb-4d0b-b76b-8c334f41b01a"/>
  </ds:schemaRefs>
</ds:datastoreItem>
</file>

<file path=customXml/itemProps3.xml><?xml version="1.0" encoding="utf-8"?>
<ds:datastoreItem xmlns:ds="http://schemas.openxmlformats.org/officeDocument/2006/customXml" ds:itemID="{87F1E5DE-77FF-4A03-8137-0F34B0627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0d44-9bf9-4d23-8cac-ff6a80717119"/>
    <ds:schemaRef ds:uri="83b16ef3-11cb-4d0b-b76b-8c334f41b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e4175b-6c96-4b4d-af75-0f1bcd246677}" enabled="0" method="" siteId="{bce4175b-6c96-4b4d-af75-0f1bcd2466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BA250 Authorizations</vt:lpstr>
      <vt:lpstr>Summary Pivot</vt:lpstr>
      <vt:lpstr>IIJA Authorizations</vt:lpstr>
      <vt:lpstr>'BA250 Authorizations'!Print_Titles</vt:lpstr>
      <vt:lpstr>'IIJA Authorizations'!Print_Titles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Shen</dc:creator>
  <cp:keywords/>
  <dc:description/>
  <cp:lastModifiedBy>Kevin Shen</cp:lastModifiedBy>
  <cp:revision/>
  <dcterms:created xsi:type="dcterms:W3CDTF">2015-06-05T18:17:20Z</dcterms:created>
  <dcterms:modified xsi:type="dcterms:W3CDTF">2026-05-20T05:50:15Z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0x0101000BCE18E23CD97947B676660379F52EAE</vt:lpwstr>
  </property>
  <property fmtid="{D5CDD505-2E9C-101B-9397-08002B2CF9AE}" pid="3" name="MediaServiceImageTags">
    <vt:lpwstr/>
  </property>
</Properties>
</file>